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sykes/NASA/FOIA/FOIA 21-HQ-F-00103/"/>
    </mc:Choice>
  </mc:AlternateContent>
  <xr:revisionPtr revIDLastSave="0" documentId="13_ncr:1_{3EF7D4E1-4482-DB44-8B57-75A02B41D54C}" xr6:coauthVersionLast="47" xr6:coauthVersionMax="47" xr10:uidLastSave="{00000000-0000-0000-0000-000000000000}"/>
  <bookViews>
    <workbookView xWindow="32440" yWindow="860" windowWidth="23260" windowHeight="12580" tabRatio="788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32" i="1"/>
  <c r="I4" i="1"/>
  <c r="C91" i="1" l="1"/>
  <c r="C102" i="1"/>
  <c r="C61" i="1"/>
  <c r="C105" i="1"/>
  <c r="E112" i="1"/>
  <c r="E67" i="1"/>
  <c r="C69" i="1"/>
  <c r="I41" i="1"/>
  <c r="C50" i="1"/>
  <c r="C43" i="1"/>
  <c r="C42" i="1"/>
  <c r="E35" i="1"/>
  <c r="E34" i="1"/>
  <c r="E33" i="1"/>
</calcChain>
</file>

<file path=xl/sharedStrings.xml><?xml version="1.0" encoding="utf-8"?>
<sst xmlns="http://schemas.openxmlformats.org/spreadsheetml/2006/main" count="221" uniqueCount="207">
  <si>
    <t xml:space="preserve">SMD RAPTOR SYSTEM
WBS/Project Definition Report
Date:12/10/2020 10:26:44 AM
</t>
  </si>
  <si>
    <t>WBS</t>
  </si>
  <si>
    <t>WBS Title</t>
  </si>
  <si>
    <t> </t>
  </si>
  <si>
    <t>135353</t>
  </si>
  <si>
    <t>New Frontiers Research</t>
  </si>
  <si>
    <t>135353.02.01</t>
  </si>
  <si>
    <t>Jupiter Data Analysis Program</t>
  </si>
  <si>
    <t>135353.02.02</t>
  </si>
  <si>
    <t>New Frontiers Participating Scientists</t>
  </si>
  <si>
    <t>135353.02.03</t>
  </si>
  <si>
    <t>New Frontiers Data Analysis Program</t>
  </si>
  <si>
    <t>135353.02.04</t>
  </si>
  <si>
    <t>Laboratory Analysis of Returned Samples - NF</t>
  </si>
  <si>
    <t>135353.02.05</t>
  </si>
  <si>
    <t>OSIRIS REx PSP</t>
  </si>
  <si>
    <t>135353.02.06</t>
  </si>
  <si>
    <t>Juno PSP</t>
  </si>
  <si>
    <t>202844</t>
  </si>
  <si>
    <t>Outer Planets Research</t>
  </si>
  <si>
    <t>202844.02.01</t>
  </si>
  <si>
    <t>Cassini DAP</t>
  </si>
  <si>
    <t>202844.02.02</t>
  </si>
  <si>
    <t>202844.02.03</t>
  </si>
  <si>
    <t>Cassini Participating Scientists</t>
  </si>
  <si>
    <t>202844.02.05</t>
  </si>
  <si>
    <t>Outer Planets Instrument Development  (PIDDP)</t>
  </si>
  <si>
    <t>202844.02.06</t>
  </si>
  <si>
    <t>Outer Planets - ASTEP</t>
  </si>
  <si>
    <t>202844.02.07</t>
  </si>
  <si>
    <t>Outer Planets - ASTID</t>
  </si>
  <si>
    <t>202844.02.08</t>
  </si>
  <si>
    <t>Outer Planets - NAI</t>
  </si>
  <si>
    <t>202844.02.09</t>
  </si>
  <si>
    <t>Outer Planets Astronomy  (PAST)</t>
  </si>
  <si>
    <t>202844.02.10</t>
  </si>
  <si>
    <t>Atmospheres of Outer Planets  (PATM)</t>
  </si>
  <si>
    <t>202844.02.11</t>
  </si>
  <si>
    <t>Origins of Outer Planets</t>
  </si>
  <si>
    <t>202844.02.12</t>
  </si>
  <si>
    <t>Outer Planets Geology &amp; Geophysics  (PG&amp;G)</t>
  </si>
  <si>
    <t>202844.02.13</t>
  </si>
  <si>
    <t>research support - this is for NRESS</t>
  </si>
  <si>
    <t>203959</t>
  </si>
  <si>
    <t>Mars Research and Analysis</t>
  </si>
  <si>
    <t>203959.02.01</t>
  </si>
  <si>
    <t>Mars Multi-Mission DA &amp; Data Products</t>
  </si>
  <si>
    <t>203959.02.02</t>
  </si>
  <si>
    <t>Mars Fundamental Research (MFR)</t>
  </si>
  <si>
    <t>203959.02.03</t>
  </si>
  <si>
    <t>Mars Data Analysis Program (MDAP)</t>
  </si>
  <si>
    <t>203959.02.04</t>
  </si>
  <si>
    <t>Phoenix DAP</t>
  </si>
  <si>
    <t>231402</t>
  </si>
  <si>
    <t>Discovery Research</t>
  </si>
  <si>
    <t>231402.02.01</t>
  </si>
  <si>
    <t>Laboratory Analysis of Returned Samples (LARS)</t>
  </si>
  <si>
    <t>231402.02.02</t>
  </si>
  <si>
    <t>Discovery Data Analysis Program</t>
  </si>
  <si>
    <t>231402.02.03</t>
  </si>
  <si>
    <t>MESSENGER PSP</t>
  </si>
  <si>
    <t>231402.02.04</t>
  </si>
  <si>
    <t>Early Career Fellowships</t>
  </si>
  <si>
    <t>231402.02.05</t>
  </si>
  <si>
    <t>DAWN PSP</t>
  </si>
  <si>
    <t>231402.02.06</t>
  </si>
  <si>
    <t>Multimission Archive</t>
  </si>
  <si>
    <t>231402.02.07</t>
  </si>
  <si>
    <t>GRAIL PSP</t>
  </si>
  <si>
    <t>231402.02.08</t>
  </si>
  <si>
    <t>LADEE Science Team</t>
  </si>
  <si>
    <t>231402.02.09</t>
  </si>
  <si>
    <t>Ceres GIP</t>
  </si>
  <si>
    <t>231402.02.10</t>
  </si>
  <si>
    <t>InSight PSP</t>
  </si>
  <si>
    <t>231402.02.11</t>
  </si>
  <si>
    <t>Rosetta DAP</t>
  </si>
  <si>
    <t>R&amp;A Program Support</t>
  </si>
  <si>
    <t>Planetary Protection</t>
  </si>
  <si>
    <t>811073</t>
  </si>
  <si>
    <t>SSE Research and Analysis</t>
  </si>
  <si>
    <t>811073.01.01</t>
  </si>
  <si>
    <t>PSD FY13 Travel WBS</t>
  </si>
  <si>
    <t>811073.01.02</t>
  </si>
  <si>
    <t>StratComm</t>
  </si>
  <si>
    <t>811073.01.03</t>
  </si>
  <si>
    <t>Program Managment</t>
  </si>
  <si>
    <t>811073.01.04</t>
  </si>
  <si>
    <t>Detailees</t>
  </si>
  <si>
    <t>811073.01.05</t>
  </si>
  <si>
    <t>Admin Support</t>
  </si>
  <si>
    <t>811073.01.06</t>
  </si>
  <si>
    <t>INSPIRE Cubesat</t>
  </si>
  <si>
    <t>811073.01.07</t>
  </si>
  <si>
    <t>International Support</t>
  </si>
  <si>
    <t>811073.01.08</t>
  </si>
  <si>
    <t>Venus Activities</t>
  </si>
  <si>
    <t>811073.01.09</t>
  </si>
  <si>
    <t>Planetary Decadal Support</t>
  </si>
  <si>
    <t>811073.01.10</t>
  </si>
  <si>
    <t>NRESS Contract</t>
  </si>
  <si>
    <t>811073.02.01</t>
  </si>
  <si>
    <t>Planetary Geology/Geophysics</t>
  </si>
  <si>
    <t>811073.02.02</t>
  </si>
  <si>
    <t>Cosmochemistry</t>
  </si>
  <si>
    <t>811073.02.03</t>
  </si>
  <si>
    <t>Planetary Astronomy</t>
  </si>
  <si>
    <t>811073.02.04</t>
  </si>
  <si>
    <t>Planetary Atmospheres</t>
  </si>
  <si>
    <t>811073.02.05</t>
  </si>
  <si>
    <t>Planetary Major Equipment</t>
  </si>
  <si>
    <t>811073.02.06</t>
  </si>
  <si>
    <t>Planetary Instrument Definition</t>
  </si>
  <si>
    <t>811073.02.07</t>
  </si>
  <si>
    <t>Origins of Solar Systems-planetary</t>
  </si>
  <si>
    <t>811073.02.08</t>
  </si>
  <si>
    <t>NeoWISE</t>
  </si>
  <si>
    <t>811073.02.09</t>
  </si>
  <si>
    <t>811073.02.10</t>
  </si>
  <si>
    <t>Astrobiology S&amp;T-Exploring the Planets</t>
  </si>
  <si>
    <t>811073.02.11</t>
  </si>
  <si>
    <t>Astrobiology S&amp;T-Instrument Dev</t>
  </si>
  <si>
    <t>811073.02.12</t>
  </si>
  <si>
    <t>Astrobiology Institute</t>
  </si>
  <si>
    <t>811073.02.13</t>
  </si>
  <si>
    <t>Exobiology &amp; Evolutionary Biology</t>
  </si>
  <si>
    <t>811073.02.14</t>
  </si>
  <si>
    <t>811073.02.15</t>
  </si>
  <si>
    <t>Lunar &amp; Planetary Institute Support</t>
  </si>
  <si>
    <t>811073.02.16</t>
  </si>
  <si>
    <t>Outer Planets Research Program</t>
  </si>
  <si>
    <t>811073.02.17</t>
  </si>
  <si>
    <t>811073.02.18</t>
  </si>
  <si>
    <t>CDAP</t>
  </si>
  <si>
    <t>811073.02.19</t>
  </si>
  <si>
    <t>New Horizons at Jupiter DAP</t>
  </si>
  <si>
    <t>811073.02.20</t>
  </si>
  <si>
    <t>Venus Express</t>
  </si>
  <si>
    <t>811073.02.21</t>
  </si>
  <si>
    <t>811073.02.22</t>
  </si>
  <si>
    <t>Venus Climate Orbiter (VCO)</t>
  </si>
  <si>
    <t>811073.02.23</t>
  </si>
  <si>
    <t>Planetary Science US Participating Investigator Program</t>
  </si>
  <si>
    <t>811073.02.24</t>
  </si>
  <si>
    <t>PICASSO</t>
  </si>
  <si>
    <t>811073.02.25</t>
  </si>
  <si>
    <t>Antarctic Meteorites</t>
  </si>
  <si>
    <t>811073.02.26</t>
  </si>
  <si>
    <t>MatISSE</t>
  </si>
  <si>
    <t>811073.02.27</t>
  </si>
  <si>
    <t>Astromaterials Research Support (aka Lunar Disk)</t>
  </si>
  <si>
    <t>811073.02.28</t>
  </si>
  <si>
    <t>LADEE Guest Investigator Program</t>
  </si>
  <si>
    <t>811073.02.29</t>
  </si>
  <si>
    <t>Moon Mars Analog Mission Activities Program</t>
  </si>
  <si>
    <t>811073.02.30</t>
  </si>
  <si>
    <t>Lunar Advanced Science and Exploration Research Program</t>
  </si>
  <si>
    <t>811073.02.31</t>
  </si>
  <si>
    <t>Mars Fundamental Research</t>
  </si>
  <si>
    <t>811073.02.32</t>
  </si>
  <si>
    <t>Exoplanet Research Planetary (XRP)</t>
  </si>
  <si>
    <t>811073.02.33</t>
  </si>
  <si>
    <t>Emerging Worlds</t>
  </si>
  <si>
    <t>811073.02.34</t>
  </si>
  <si>
    <t>Outer Planets Research Program (811073-SSW)</t>
  </si>
  <si>
    <t>811073.02.35</t>
  </si>
  <si>
    <t>Solar System Workings (SSW)</t>
  </si>
  <si>
    <t>811073.02.36</t>
  </si>
  <si>
    <t>Habitable Worlds (HW)</t>
  </si>
  <si>
    <t>811073.02.37</t>
  </si>
  <si>
    <t>Planetary Data Archiving, Restoration and Tools (PDART)</t>
  </si>
  <si>
    <t>811073.02.38</t>
  </si>
  <si>
    <t>Planetary Science and Technology through Analog Research (PSTAR)</t>
  </si>
  <si>
    <t>811073.02.39</t>
  </si>
  <si>
    <t>Lunar Data Analysis (LDAP)</t>
  </si>
  <si>
    <t>811073.02.40</t>
  </si>
  <si>
    <t>Emerging Topics in Planetary Sciences (ETPS)</t>
  </si>
  <si>
    <t>811073.02.41</t>
  </si>
  <si>
    <t>Planetary Mission Data Analysis Program (811073)</t>
  </si>
  <si>
    <t>811073.02.42</t>
  </si>
  <si>
    <t>Planetary SERA</t>
  </si>
  <si>
    <t>811073.02.50</t>
  </si>
  <si>
    <t>Joint Robotics Program For Exploration</t>
  </si>
  <si>
    <t>811073.02.51</t>
  </si>
  <si>
    <t>Planetary Science Enabling Facilities</t>
  </si>
  <si>
    <t>811073.02.52</t>
  </si>
  <si>
    <t>ISFM - Planetary</t>
  </si>
  <si>
    <t>811073.02.53</t>
  </si>
  <si>
    <t>Planetary R&amp;A Discretionary Fund</t>
  </si>
  <si>
    <t>811073.02.54</t>
  </si>
  <si>
    <t>Early Career Awards</t>
  </si>
  <si>
    <t>811073.08.01</t>
  </si>
  <si>
    <t>External Support</t>
  </si>
  <si>
    <t>847459</t>
  </si>
  <si>
    <t>Planetary Data System</t>
  </si>
  <si>
    <t>847459.02</t>
  </si>
  <si>
    <t>847459.02.01</t>
  </si>
  <si>
    <t>Planetary Data Systems</t>
  </si>
  <si>
    <t>847459.02.02</t>
  </si>
  <si>
    <t>NSSDCA</t>
  </si>
  <si>
    <t>847459.02.03</t>
  </si>
  <si>
    <t>2020*</t>
  </si>
  <si>
    <t>Current Total</t>
  </si>
  <si>
    <t>FY20 Budget</t>
  </si>
  <si>
    <t>Delta*</t>
  </si>
  <si>
    <t>Total</t>
  </si>
  <si>
    <t>*Delta is because the FY 2020 budget continues to be executed through FY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</si>
</sst>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2" xfId="4" applyNumberFormat="1" applyFont="1" applyBorder="1"/>
    <xf numFmtId="164" fontId="0" fillId="0" borderId="3" xfId="4" applyNumberFormat="1" applyFont="1" applyBorder="1"/>
    <xf numFmtId="164" fontId="0" fillId="0" borderId="4" xfId="4" applyNumberFormat="1" applyFont="1" applyBorder="1"/>
    <xf numFmtId="164" fontId="0" fillId="0" borderId="5" xfId="4" applyNumberFormat="1" applyFont="1" applyBorder="1"/>
    <xf numFmtId="164" fontId="0" fillId="0" borderId="0" xfId="4" applyNumberFormat="1" applyFont="1"/>
    <xf numFmtId="164" fontId="0" fillId="2" borderId="3" xfId="4" applyNumberFormat="1" applyFont="1" applyFill="1" applyBorder="1"/>
    <xf numFmtId="164" fontId="0" fillId="2" borderId="5" xfId="4" applyNumberFormat="1" applyFont="1" applyFill="1" applyBorder="1"/>
    <xf numFmtId="3" fontId="0" fillId="2" borderId="0" xfId="0" applyNumberFormat="1" applyFill="1"/>
    <xf numFmtId="3" fontId="3" fillId="2" borderId="0" xfId="0" applyNumberFormat="1" applyFont="1" applyFill="1"/>
    <xf numFmtId="164" fontId="0" fillId="2" borderId="0" xfId="0" applyNumberFormat="1" applyFill="1"/>
    <xf numFmtId="0" fontId="0" fillId="2" borderId="0" xfId="0" applyFill="1"/>
    <xf numFmtId="164" fontId="0" fillId="0" borderId="6" xfId="4" applyNumberFormat="1" applyFont="1" applyBorder="1"/>
    <xf numFmtId="164" fontId="0" fillId="0" borderId="0" xfId="4" applyNumberFormat="1" applyFont="1" applyBorder="1"/>
    <xf numFmtId="164" fontId="0" fillId="2" borderId="0" xfId="4" applyNumberFormat="1" applyFont="1" applyFill="1" applyBorder="1"/>
    <xf numFmtId="164" fontId="5" fillId="0" borderId="5" xfId="4" applyNumberFormat="1" applyFont="1" applyFill="1" applyBorder="1"/>
    <xf numFmtId="164" fontId="5" fillId="0" borderId="0" xfId="4" applyNumberFormat="1" applyFont="1" applyFill="1"/>
    <xf numFmtId="164" fontId="5" fillId="0" borderId="0" xfId="4" applyNumberFormat="1" applyFont="1" applyFill="1" applyBorder="1"/>
    <xf numFmtId="164" fontId="5" fillId="0" borderId="4" xfId="4" applyNumberFormat="1" applyFont="1" applyFill="1" applyBorder="1"/>
    <xf numFmtId="164" fontId="0" fillId="0" borderId="0" xfId="4" applyNumberFormat="1" applyFont="1" applyFill="1"/>
    <xf numFmtId="3" fontId="5" fillId="0" borderId="0" xfId="0" applyNumberFormat="1" applyFont="1"/>
    <xf numFmtId="3" fontId="0" fillId="0" borderId="4" xfId="0" applyNumberFormat="1" applyBorder="1"/>
    <xf numFmtId="3" fontId="0" fillId="0" borderId="5" xfId="0" applyNumberFormat="1" applyBorder="1"/>
    <xf numFmtId="3" fontId="0" fillId="3" borderId="0" xfId="0" applyNumberFormat="1" applyFill="1"/>
    <xf numFmtId="3" fontId="3" fillId="0" borderId="0" xfId="0" applyNumberFormat="1" applyFont="1"/>
    <xf numFmtId="0" fontId="0" fillId="2" borderId="0" xfId="0" applyFill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colors>
    <mruColors>
      <color rgb="FF0000FF"/>
      <color rgb="FFFFCCFF"/>
      <color rgb="FFFF66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CC"/>
  </sheetPr>
  <dimension ref="A1:I127"/>
  <sheetViews>
    <sheetView showZeros="0" tabSelected="1" zoomScale="125" zoomScaleNormal="125" workbookViewId="0">
      <pane ySplit="2" topLeftCell="A3" activePane="bottomLeft" state="frozen"/>
      <selection pane="bottomLeft" activeCell="I57" sqref="I57"/>
    </sheetView>
  </sheetViews>
  <sheetFormatPr baseColWidth="10" defaultColWidth="9.1640625" defaultRowHeight="13" x14ac:dyDescent="0.15"/>
  <cols>
    <col min="1" max="1" width="21.83203125" customWidth="1"/>
    <col min="2" max="2" width="29.83203125" customWidth="1"/>
    <col min="3" max="3" width="13.83203125" bestFit="1" customWidth="1"/>
    <col min="4" max="6" width="12.83203125" bestFit="1" customWidth="1"/>
    <col min="8" max="8" width="11.83203125" bestFit="1" customWidth="1"/>
    <col min="9" max="9" width="9.83203125" customWidth="1"/>
    <col min="10" max="10" width="11.1640625" customWidth="1"/>
  </cols>
  <sheetData>
    <row r="1" spans="1:9" ht="54" customHeight="1" x14ac:dyDescent="0.15">
      <c r="A1" s="30" t="s">
        <v>0</v>
      </c>
      <c r="B1" s="31"/>
      <c r="C1" s="4">
        <v>2017</v>
      </c>
      <c r="D1" s="4">
        <v>2018</v>
      </c>
      <c r="E1" s="4">
        <v>2019</v>
      </c>
      <c r="F1" s="4" t="s">
        <v>201</v>
      </c>
    </row>
    <row r="2" spans="1:9" ht="14" x14ac:dyDescent="0.15">
      <c r="A2" s="1" t="s">
        <v>1</v>
      </c>
      <c r="B2" s="1" t="s">
        <v>2</v>
      </c>
    </row>
    <row r="3" spans="1:9" x14ac:dyDescent="0.15">
      <c r="A3" s="2"/>
      <c r="B3" s="2"/>
      <c r="C3" s="5"/>
      <c r="D3" s="6"/>
      <c r="E3" s="6"/>
      <c r="F3" s="10">
        <v>5880000</v>
      </c>
      <c r="G3" t="s">
        <v>203</v>
      </c>
      <c r="I3" s="4" t="s">
        <v>204</v>
      </c>
    </row>
    <row r="4" spans="1:9" ht="14" x14ac:dyDescent="0.15">
      <c r="A4" s="2" t="s">
        <v>4</v>
      </c>
      <c r="B4" s="2" t="s">
        <v>5</v>
      </c>
      <c r="C4" s="7">
        <v>1626000</v>
      </c>
      <c r="D4" s="8">
        <v>2123000</v>
      </c>
      <c r="E4" s="8">
        <v>7900000</v>
      </c>
      <c r="F4" s="11">
        <v>5770000</v>
      </c>
      <c r="G4" t="s">
        <v>202</v>
      </c>
      <c r="I4" s="14">
        <f>F3-F4</f>
        <v>110000</v>
      </c>
    </row>
    <row r="5" spans="1:9" ht="14" x14ac:dyDescent="0.15">
      <c r="A5" s="2" t="s">
        <v>6</v>
      </c>
      <c r="B5" s="2" t="s">
        <v>7</v>
      </c>
      <c r="C5" s="9">
        <v>0</v>
      </c>
      <c r="D5" s="9">
        <v>0</v>
      </c>
      <c r="E5" s="9">
        <v>2287</v>
      </c>
      <c r="F5" s="9">
        <v>0</v>
      </c>
    </row>
    <row r="6" spans="1:9" ht="28" x14ac:dyDescent="0.15">
      <c r="A6" s="2" t="s">
        <v>8</v>
      </c>
      <c r="B6" s="2" t="s">
        <v>9</v>
      </c>
      <c r="C6" s="9">
        <v>0</v>
      </c>
      <c r="D6" s="9">
        <v>0</v>
      </c>
      <c r="E6" s="9">
        <v>0</v>
      </c>
      <c r="F6" s="9">
        <v>0</v>
      </c>
    </row>
    <row r="7" spans="1:9" ht="28" x14ac:dyDescent="0.15">
      <c r="A7" s="2" t="s">
        <v>10</v>
      </c>
      <c r="B7" s="2" t="s">
        <v>11</v>
      </c>
      <c r="C7" s="9">
        <v>91897</v>
      </c>
      <c r="D7" s="9">
        <v>1873103</v>
      </c>
      <c r="E7" s="9">
        <v>5751800</v>
      </c>
      <c r="F7" s="9">
        <v>2592000</v>
      </c>
    </row>
    <row r="8" spans="1:9" ht="28" x14ac:dyDescent="0.15">
      <c r="A8" s="2" t="s">
        <v>12</v>
      </c>
      <c r="B8" s="2" t="s">
        <v>13</v>
      </c>
      <c r="C8" s="9">
        <v>664000</v>
      </c>
      <c r="D8" s="9">
        <v>0</v>
      </c>
      <c r="E8" s="9">
        <v>0</v>
      </c>
      <c r="F8" s="9">
        <v>1500000</v>
      </c>
    </row>
    <row r="9" spans="1:9" ht="14" x14ac:dyDescent="0.15">
      <c r="A9" s="2" t="s">
        <v>14</v>
      </c>
      <c r="B9" s="2" t="s">
        <v>15</v>
      </c>
      <c r="C9" s="9">
        <v>870103</v>
      </c>
      <c r="D9" s="9">
        <v>249897</v>
      </c>
      <c r="E9" s="9">
        <v>1148199</v>
      </c>
      <c r="F9" s="9">
        <v>978000</v>
      </c>
    </row>
    <row r="10" spans="1:9" ht="14" x14ac:dyDescent="0.15">
      <c r="A10" s="2" t="s">
        <v>16</v>
      </c>
      <c r="B10" s="2" t="s">
        <v>17</v>
      </c>
      <c r="C10" s="7">
        <v>0</v>
      </c>
      <c r="D10" s="8">
        <v>0</v>
      </c>
      <c r="E10" s="8">
        <v>997714</v>
      </c>
      <c r="F10" s="8">
        <v>700000</v>
      </c>
    </row>
    <row r="11" spans="1:9" x14ac:dyDescent="0.15">
      <c r="A11" s="2"/>
      <c r="B11" s="2"/>
    </row>
    <row r="14" spans="1:9" x14ac:dyDescent="0.15">
      <c r="A14" s="2"/>
      <c r="B14" s="2"/>
    </row>
    <row r="15" spans="1:9" ht="14" x14ac:dyDescent="0.15">
      <c r="A15" s="2" t="s">
        <v>18</v>
      </c>
      <c r="B15" s="2" t="s">
        <v>19</v>
      </c>
      <c r="C15" s="7">
        <v>7500000</v>
      </c>
      <c r="D15" s="8">
        <v>8500000</v>
      </c>
      <c r="E15" s="8">
        <v>6700000</v>
      </c>
      <c r="F15" s="8">
        <v>7021000</v>
      </c>
      <c r="G15" t="s">
        <v>205</v>
      </c>
    </row>
    <row r="16" spans="1:9" ht="14" x14ac:dyDescent="0.15">
      <c r="A16" s="2" t="s">
        <v>20</v>
      </c>
      <c r="B16" s="2" t="s">
        <v>21</v>
      </c>
      <c r="C16" s="9">
        <v>7236624</v>
      </c>
      <c r="D16" s="9">
        <v>8500000</v>
      </c>
      <c r="E16" s="9">
        <v>6697643</v>
      </c>
      <c r="F16" s="9">
        <v>7021000</v>
      </c>
    </row>
    <row r="17" spans="1:9" ht="14" x14ac:dyDescent="0.15">
      <c r="A17" s="2" t="s">
        <v>22</v>
      </c>
      <c r="B17" s="2" t="s">
        <v>19</v>
      </c>
      <c r="C17" s="9">
        <v>263266</v>
      </c>
      <c r="D17" s="9"/>
      <c r="E17" s="9"/>
      <c r="F17" s="9"/>
    </row>
    <row r="18" spans="1:9" ht="14" x14ac:dyDescent="0.15">
      <c r="A18" s="2" t="s">
        <v>23</v>
      </c>
      <c r="B18" s="2" t="s">
        <v>24</v>
      </c>
      <c r="C18" s="9"/>
      <c r="D18" s="9"/>
      <c r="E18" s="9"/>
      <c r="F18" s="9"/>
    </row>
    <row r="19" spans="1:9" ht="28" x14ac:dyDescent="0.15">
      <c r="A19" s="2" t="s">
        <v>25</v>
      </c>
      <c r="B19" s="2" t="s">
        <v>26</v>
      </c>
      <c r="C19" s="9"/>
      <c r="D19" s="9"/>
      <c r="E19" s="9"/>
      <c r="F19" s="9"/>
    </row>
    <row r="20" spans="1:9" ht="14" x14ac:dyDescent="0.15">
      <c r="A20" s="2" t="s">
        <v>27</v>
      </c>
      <c r="B20" s="2" t="s">
        <v>28</v>
      </c>
      <c r="C20" s="9"/>
      <c r="D20" s="9"/>
      <c r="E20" s="9"/>
      <c r="F20" s="9"/>
    </row>
    <row r="21" spans="1:9" ht="14" x14ac:dyDescent="0.15">
      <c r="A21" s="2" t="s">
        <v>29</v>
      </c>
      <c r="B21" s="2" t="s">
        <v>30</v>
      </c>
      <c r="C21" s="9"/>
      <c r="D21" s="9"/>
      <c r="E21" s="9"/>
      <c r="F21" s="9"/>
    </row>
    <row r="22" spans="1:9" ht="14" x14ac:dyDescent="0.15">
      <c r="A22" s="2" t="s">
        <v>31</v>
      </c>
      <c r="B22" s="2" t="s">
        <v>32</v>
      </c>
      <c r="C22" s="9"/>
      <c r="D22" s="9"/>
      <c r="E22" s="9"/>
      <c r="F22" s="9"/>
    </row>
    <row r="23" spans="1:9" ht="14" x14ac:dyDescent="0.15">
      <c r="A23" s="2" t="s">
        <v>33</v>
      </c>
      <c r="B23" s="2" t="s">
        <v>34</v>
      </c>
      <c r="C23" s="9"/>
      <c r="D23" s="9"/>
      <c r="E23" s="9"/>
      <c r="F23" s="9"/>
    </row>
    <row r="24" spans="1:9" ht="28" x14ac:dyDescent="0.15">
      <c r="A24" s="2" t="s">
        <v>35</v>
      </c>
      <c r="B24" s="2" t="s">
        <v>36</v>
      </c>
      <c r="C24" s="9"/>
      <c r="D24" s="9"/>
      <c r="E24" s="9"/>
      <c r="F24" s="9"/>
    </row>
    <row r="25" spans="1:9" ht="14" x14ac:dyDescent="0.15">
      <c r="A25" s="2" t="s">
        <v>37</v>
      </c>
      <c r="B25" s="2" t="s">
        <v>38</v>
      </c>
      <c r="C25" s="9"/>
      <c r="D25" s="9"/>
      <c r="E25" s="9"/>
      <c r="F25" s="9"/>
    </row>
    <row r="26" spans="1:9" ht="28" x14ac:dyDescent="0.15">
      <c r="A26" s="2" t="s">
        <v>39</v>
      </c>
      <c r="B26" s="2" t="s">
        <v>40</v>
      </c>
      <c r="C26" s="9"/>
      <c r="D26" s="9"/>
      <c r="E26" s="9"/>
      <c r="F26" s="9"/>
    </row>
    <row r="27" spans="1:9" ht="14" x14ac:dyDescent="0.15">
      <c r="A27" s="2" t="s">
        <v>41</v>
      </c>
      <c r="B27" s="2" t="s">
        <v>42</v>
      </c>
      <c r="C27" s="7">
        <v>110</v>
      </c>
      <c r="D27" s="8"/>
      <c r="E27" s="8">
        <v>2357</v>
      </c>
      <c r="F27" s="8"/>
    </row>
    <row r="28" spans="1:9" x14ac:dyDescent="0.15">
      <c r="A28" s="2"/>
      <c r="B28" s="2"/>
    </row>
    <row r="31" spans="1:9" x14ac:dyDescent="0.15">
      <c r="A31" s="2"/>
      <c r="B31" s="2"/>
      <c r="F31" s="18">
        <v>9872000</v>
      </c>
      <c r="G31" t="s">
        <v>203</v>
      </c>
      <c r="I31" s="4" t="s">
        <v>204</v>
      </c>
    </row>
    <row r="32" spans="1:9" ht="14" x14ac:dyDescent="0.15">
      <c r="A32" s="2" t="s">
        <v>43</v>
      </c>
      <c r="B32" s="2" t="s">
        <v>44</v>
      </c>
      <c r="C32" s="7">
        <v>10000000</v>
      </c>
      <c r="D32" s="8">
        <v>9993000</v>
      </c>
      <c r="E32" s="19">
        <v>9855000</v>
      </c>
      <c r="F32" s="11">
        <v>9780425</v>
      </c>
      <c r="G32" t="s">
        <v>202</v>
      </c>
      <c r="I32" s="14">
        <f>F31-F32</f>
        <v>91575</v>
      </c>
    </row>
    <row r="33" spans="1:9" ht="12.5" customHeight="1" x14ac:dyDescent="0.15">
      <c r="A33" s="2" t="s">
        <v>45</v>
      </c>
      <c r="B33" s="2" t="s">
        <v>46</v>
      </c>
      <c r="C33" s="9">
        <v>53854</v>
      </c>
      <c r="D33" s="9">
        <v>1797</v>
      </c>
      <c r="E33" s="20">
        <f>11863-8511</f>
        <v>3352</v>
      </c>
      <c r="F33" s="9">
        <v>9000</v>
      </c>
    </row>
    <row r="34" spans="1:9" ht="12.5" customHeight="1" x14ac:dyDescent="0.15">
      <c r="A34" s="2" t="s">
        <v>47</v>
      </c>
      <c r="B34" s="2" t="s">
        <v>48</v>
      </c>
      <c r="C34" s="9">
        <v>359053</v>
      </c>
      <c r="D34" s="9">
        <v>355885</v>
      </c>
      <c r="E34" s="20">
        <f>315071+15106</f>
        <v>330177</v>
      </c>
      <c r="F34" s="9">
        <v>619425</v>
      </c>
    </row>
    <row r="35" spans="1:9" ht="12.5" customHeight="1" x14ac:dyDescent="0.15">
      <c r="A35" s="2" t="s">
        <v>49</v>
      </c>
      <c r="B35" s="2" t="s">
        <v>50</v>
      </c>
      <c r="C35" s="16">
        <v>9587093</v>
      </c>
      <c r="D35" s="17">
        <v>9635318</v>
      </c>
      <c r="E35" s="21">
        <f>9527978-6508</f>
        <v>9521470</v>
      </c>
      <c r="F35" s="17">
        <v>9152000</v>
      </c>
    </row>
    <row r="36" spans="1:9" ht="14" x14ac:dyDescent="0.15">
      <c r="A36" s="2" t="s">
        <v>51</v>
      </c>
      <c r="B36" s="2" t="s">
        <v>52</v>
      </c>
      <c r="C36" s="7"/>
      <c r="D36" s="8"/>
      <c r="E36" s="8"/>
      <c r="F36" s="8"/>
    </row>
    <row r="37" spans="1:9" x14ac:dyDescent="0.15">
      <c r="A37" s="2"/>
      <c r="B37" s="2"/>
    </row>
    <row r="40" spans="1:9" x14ac:dyDescent="0.15">
      <c r="A40" s="2"/>
      <c r="B40" s="2"/>
      <c r="F40" s="18">
        <v>6866703</v>
      </c>
      <c r="G40" t="s">
        <v>203</v>
      </c>
      <c r="I40" s="4" t="s">
        <v>204</v>
      </c>
    </row>
    <row r="41" spans="1:9" ht="14" x14ac:dyDescent="0.15">
      <c r="A41" s="2" t="s">
        <v>53</v>
      </c>
      <c r="B41" s="2" t="s">
        <v>54</v>
      </c>
      <c r="C41" s="22">
        <v>11400000</v>
      </c>
      <c r="D41" s="8">
        <v>6697000</v>
      </c>
      <c r="E41" s="8">
        <v>7656000</v>
      </c>
      <c r="F41" s="11">
        <v>6783597</v>
      </c>
      <c r="G41" t="s">
        <v>202</v>
      </c>
      <c r="I41" s="14">
        <f>F40-F41</f>
        <v>83106</v>
      </c>
    </row>
    <row r="42" spans="1:9" ht="12.5" customHeight="1" x14ac:dyDescent="0.15">
      <c r="A42" s="2" t="s">
        <v>55</v>
      </c>
      <c r="B42" s="2" t="s">
        <v>56</v>
      </c>
      <c r="C42" s="20">
        <f>7010467+1223.49</f>
        <v>7011690.4900000002</v>
      </c>
      <c r="D42" s="9">
        <v>644746</v>
      </c>
      <c r="E42" s="9">
        <v>65600</v>
      </c>
      <c r="F42" s="9">
        <v>6894</v>
      </c>
    </row>
    <row r="43" spans="1:9" ht="14" x14ac:dyDescent="0.15">
      <c r="A43" s="2" t="s">
        <v>57</v>
      </c>
      <c r="B43" s="2" t="s">
        <v>58</v>
      </c>
      <c r="C43" s="20">
        <f>3626460+43.59</f>
        <v>3626503.59</v>
      </c>
      <c r="D43" s="9">
        <v>3140678</v>
      </c>
      <c r="E43" s="9">
        <v>3671890</v>
      </c>
      <c r="F43" s="9">
        <v>3207377</v>
      </c>
    </row>
    <row r="44" spans="1:9" ht="14" x14ac:dyDescent="0.15">
      <c r="A44" s="2" t="s">
        <v>59</v>
      </c>
      <c r="B44" s="2" t="s">
        <v>60</v>
      </c>
      <c r="C44" s="23">
        <v>0</v>
      </c>
      <c r="D44" s="9">
        <v>0</v>
      </c>
      <c r="E44" s="9">
        <v>0</v>
      </c>
      <c r="F44" s="9">
        <v>0</v>
      </c>
    </row>
    <row r="45" spans="1:9" ht="14" x14ac:dyDescent="0.15">
      <c r="A45" s="2" t="s">
        <v>61</v>
      </c>
      <c r="B45" s="2" t="s">
        <v>62</v>
      </c>
      <c r="C45" s="23">
        <v>0</v>
      </c>
      <c r="D45" s="9">
        <v>0</v>
      </c>
      <c r="E45" s="9">
        <v>0</v>
      </c>
      <c r="F45" s="9">
        <v>0</v>
      </c>
    </row>
    <row r="46" spans="1:9" ht="14" x14ac:dyDescent="0.15">
      <c r="A46" s="2" t="s">
        <v>63</v>
      </c>
      <c r="B46" s="2" t="s">
        <v>64</v>
      </c>
      <c r="C46" s="23">
        <v>0</v>
      </c>
      <c r="D46" s="9">
        <v>0</v>
      </c>
      <c r="E46" s="9">
        <v>0</v>
      </c>
      <c r="F46" s="9">
        <v>0</v>
      </c>
    </row>
    <row r="47" spans="1:9" ht="14" x14ac:dyDescent="0.15">
      <c r="A47" s="2" t="s">
        <v>65</v>
      </c>
      <c r="B47" s="2" t="s">
        <v>66</v>
      </c>
      <c r="C47" s="23">
        <v>0</v>
      </c>
      <c r="D47" s="9">
        <v>0</v>
      </c>
      <c r="E47" s="9">
        <v>0</v>
      </c>
      <c r="F47" s="9">
        <v>0</v>
      </c>
    </row>
    <row r="48" spans="1:9" ht="14" x14ac:dyDescent="0.15">
      <c r="A48" s="2" t="s">
        <v>67</v>
      </c>
      <c r="B48" s="2" t="s">
        <v>68</v>
      </c>
      <c r="C48" s="23">
        <v>0</v>
      </c>
      <c r="D48" s="9">
        <v>0</v>
      </c>
      <c r="E48" s="9">
        <v>0</v>
      </c>
      <c r="F48" s="9">
        <v>0</v>
      </c>
    </row>
    <row r="49" spans="1:9" ht="14" x14ac:dyDescent="0.15">
      <c r="A49" s="2" t="s">
        <v>69</v>
      </c>
      <c r="B49" s="2" t="s">
        <v>70</v>
      </c>
      <c r="C49" s="23">
        <v>0</v>
      </c>
      <c r="D49" s="9">
        <v>0</v>
      </c>
      <c r="E49" s="9">
        <v>0</v>
      </c>
      <c r="F49" s="9">
        <v>0</v>
      </c>
    </row>
    <row r="50" spans="1:9" ht="14" x14ac:dyDescent="0.15">
      <c r="A50" s="2" t="s">
        <v>71</v>
      </c>
      <c r="B50" s="2" t="s">
        <v>72</v>
      </c>
      <c r="C50" s="20">
        <f>761841-36.53</f>
        <v>761804.47</v>
      </c>
      <c r="D50" s="9">
        <v>0</v>
      </c>
      <c r="E50" s="9">
        <v>0</v>
      </c>
      <c r="F50" s="9">
        <v>0</v>
      </c>
    </row>
    <row r="51" spans="1:9" ht="14" x14ac:dyDescent="0.15">
      <c r="A51" s="2" t="s">
        <v>73</v>
      </c>
      <c r="B51" s="2" t="s">
        <v>74</v>
      </c>
      <c r="C51" s="16">
        <v>0</v>
      </c>
      <c r="D51" s="17">
        <v>1698519</v>
      </c>
      <c r="E51" s="17">
        <v>1500000</v>
      </c>
      <c r="F51" s="17">
        <v>1500000</v>
      </c>
    </row>
    <row r="52" spans="1:9" ht="14" x14ac:dyDescent="0.15">
      <c r="A52" s="2" t="s">
        <v>75</v>
      </c>
      <c r="B52" s="2" t="s">
        <v>76</v>
      </c>
      <c r="C52" s="7">
        <v>0</v>
      </c>
      <c r="D52" s="8">
        <v>1213057</v>
      </c>
      <c r="E52" s="8">
        <v>2418510</v>
      </c>
      <c r="F52" s="8">
        <v>2069326</v>
      </c>
    </row>
    <row r="53" spans="1:9" x14ac:dyDescent="0.15">
      <c r="A53" s="2"/>
      <c r="B53" s="2"/>
    </row>
    <row r="56" spans="1:9" x14ac:dyDescent="0.15">
      <c r="A56" s="2"/>
      <c r="B56" s="2"/>
      <c r="F56" s="12">
        <v>209780000</v>
      </c>
      <c r="G56" t="s">
        <v>203</v>
      </c>
      <c r="I56" s="4" t="s">
        <v>204</v>
      </c>
    </row>
    <row r="57" spans="1:9" ht="14" x14ac:dyDescent="0.15">
      <c r="A57" s="2" t="s">
        <v>79</v>
      </c>
      <c r="B57" s="2" t="s">
        <v>80</v>
      </c>
      <c r="C57" s="28">
        <v>178100000</v>
      </c>
      <c r="D57" s="28">
        <v>197900000</v>
      </c>
      <c r="E57" s="28">
        <v>195683000</v>
      </c>
      <c r="F57" s="13">
        <v>209542936</v>
      </c>
      <c r="G57" t="s">
        <v>202</v>
      </c>
      <c r="I57" s="12">
        <f>F56-F57</f>
        <v>237064</v>
      </c>
    </row>
    <row r="58" spans="1:9" ht="14" x14ac:dyDescent="0.15">
      <c r="A58" s="2" t="s">
        <v>81</v>
      </c>
      <c r="B58" s="2" t="s">
        <v>82</v>
      </c>
      <c r="C58" s="3">
        <v>511646</v>
      </c>
      <c r="D58" s="3">
        <v>541336</v>
      </c>
      <c r="E58" s="3">
        <v>460424</v>
      </c>
      <c r="F58" s="3">
        <v>350000</v>
      </c>
    </row>
    <row r="59" spans="1:9" ht="14" x14ac:dyDescent="0.15">
      <c r="A59" s="2" t="s">
        <v>83</v>
      </c>
      <c r="B59" s="2" t="s">
        <v>84</v>
      </c>
      <c r="C59" s="3">
        <v>4825037</v>
      </c>
      <c r="D59" s="3">
        <v>3469357</v>
      </c>
      <c r="E59" s="3">
        <v>4014358</v>
      </c>
      <c r="F59" s="3">
        <v>3748633</v>
      </c>
    </row>
    <row r="60" spans="1:9" ht="14" x14ac:dyDescent="0.15">
      <c r="A60" s="2" t="s">
        <v>85</v>
      </c>
      <c r="B60" s="2" t="s">
        <v>86</v>
      </c>
      <c r="C60" s="3">
        <v>3427761</v>
      </c>
      <c r="D60" s="3">
        <v>4460902</v>
      </c>
      <c r="E60" s="3">
        <v>2105287</v>
      </c>
      <c r="F60" s="3">
        <v>2089891</v>
      </c>
    </row>
    <row r="61" spans="1:9" ht="14" x14ac:dyDescent="0.15">
      <c r="A61" s="2" t="s">
        <v>87</v>
      </c>
      <c r="B61" s="2" t="s">
        <v>88</v>
      </c>
      <c r="C61" s="24">
        <f>1701239-15+15</f>
        <v>1701239</v>
      </c>
      <c r="D61" s="3">
        <v>1124461</v>
      </c>
      <c r="E61" s="3">
        <v>762373</v>
      </c>
      <c r="F61" s="3">
        <v>323655</v>
      </c>
    </row>
    <row r="62" spans="1:9" ht="14" x14ac:dyDescent="0.15">
      <c r="A62" s="2" t="s">
        <v>89</v>
      </c>
      <c r="B62" s="2" t="s">
        <v>90</v>
      </c>
      <c r="C62" s="3">
        <v>706904</v>
      </c>
      <c r="D62" s="3">
        <v>663288</v>
      </c>
      <c r="E62" s="3">
        <v>704571</v>
      </c>
      <c r="F62" s="3">
        <v>1285000</v>
      </c>
      <c r="I62" s="27"/>
    </row>
    <row r="63" spans="1:9" ht="14" x14ac:dyDescent="0.15">
      <c r="A63" s="2" t="s">
        <v>91</v>
      </c>
      <c r="B63" s="2" t="s">
        <v>92</v>
      </c>
      <c r="C63" s="3">
        <v>0</v>
      </c>
      <c r="D63" s="3">
        <v>0</v>
      </c>
      <c r="E63" s="3">
        <v>0</v>
      </c>
      <c r="F63" s="3">
        <v>0</v>
      </c>
    </row>
    <row r="64" spans="1:9" ht="14" x14ac:dyDescent="0.15">
      <c r="A64" s="2" t="s">
        <v>93</v>
      </c>
      <c r="B64" s="2" t="s">
        <v>94</v>
      </c>
      <c r="C64" s="3">
        <v>0</v>
      </c>
      <c r="D64" s="3">
        <v>0</v>
      </c>
      <c r="E64" s="3">
        <v>0</v>
      </c>
      <c r="F64" s="3">
        <v>0</v>
      </c>
    </row>
    <row r="65" spans="1:6" ht="14" x14ac:dyDescent="0.15">
      <c r="A65" s="2" t="s">
        <v>95</v>
      </c>
      <c r="B65" s="2" t="s">
        <v>96</v>
      </c>
      <c r="C65" s="3">
        <v>478000</v>
      </c>
      <c r="D65" s="3">
        <v>374868</v>
      </c>
      <c r="E65" s="3">
        <v>300000</v>
      </c>
      <c r="F65" s="3">
        <v>0</v>
      </c>
    </row>
    <row r="66" spans="1:6" ht="14" x14ac:dyDescent="0.15">
      <c r="A66" s="2" t="s">
        <v>97</v>
      </c>
      <c r="B66" s="2" t="s">
        <v>98</v>
      </c>
      <c r="C66" s="3">
        <v>0</v>
      </c>
      <c r="D66" s="3">
        <v>0</v>
      </c>
      <c r="E66" s="3">
        <v>0</v>
      </c>
      <c r="F66" s="3">
        <v>12012542</v>
      </c>
    </row>
    <row r="67" spans="1:6" ht="14" x14ac:dyDescent="0.15">
      <c r="A67" s="2" t="s">
        <v>99</v>
      </c>
      <c r="B67" s="2" t="s">
        <v>100</v>
      </c>
      <c r="C67" s="3">
        <v>0</v>
      </c>
      <c r="D67" s="3">
        <v>0</v>
      </c>
      <c r="E67" s="24">
        <f>446+292702</f>
        <v>293148</v>
      </c>
      <c r="F67" s="3">
        <v>1512817</v>
      </c>
    </row>
    <row r="68" spans="1:6" ht="14" x14ac:dyDescent="0.15">
      <c r="A68" s="2" t="s">
        <v>101</v>
      </c>
      <c r="B68" s="2" t="s">
        <v>102</v>
      </c>
      <c r="C68" s="3">
        <v>2059673</v>
      </c>
      <c r="D68" s="3">
        <v>792547</v>
      </c>
      <c r="E68" s="3">
        <v>840500</v>
      </c>
      <c r="F68" s="3">
        <v>587818</v>
      </c>
    </row>
    <row r="69" spans="1:6" ht="14" x14ac:dyDescent="0.15">
      <c r="A69" s="2" t="s">
        <v>103</v>
      </c>
      <c r="B69" s="2" t="s">
        <v>104</v>
      </c>
      <c r="C69" s="3">
        <f>1226576</f>
        <v>1226576</v>
      </c>
      <c r="D69" s="3">
        <v>362275</v>
      </c>
      <c r="E69" s="3">
        <v>0</v>
      </c>
      <c r="F69" s="3">
        <v>0</v>
      </c>
    </row>
    <row r="70" spans="1:6" ht="14" x14ac:dyDescent="0.15">
      <c r="A70" s="2" t="s">
        <v>105</v>
      </c>
      <c r="B70" s="2" t="s">
        <v>106</v>
      </c>
      <c r="C70" s="3">
        <v>5800270</v>
      </c>
      <c r="D70" s="3">
        <v>4905527</v>
      </c>
      <c r="E70" s="3">
        <v>4970001</v>
      </c>
      <c r="F70" s="3">
        <v>4500000</v>
      </c>
    </row>
    <row r="71" spans="1:6" ht="14" x14ac:dyDescent="0.15">
      <c r="A71" s="2" t="s">
        <v>107</v>
      </c>
      <c r="B71" s="2" t="s">
        <v>108</v>
      </c>
      <c r="C71" s="3">
        <v>846075</v>
      </c>
      <c r="D71" s="3">
        <v>0</v>
      </c>
      <c r="E71" s="3">
        <v>0</v>
      </c>
      <c r="F71" s="3">
        <v>0</v>
      </c>
    </row>
    <row r="72" spans="1:6" ht="14" x14ac:dyDescent="0.15">
      <c r="A72" s="2" t="s">
        <v>109</v>
      </c>
      <c r="B72" s="2" t="s">
        <v>110</v>
      </c>
      <c r="C72" s="3">
        <v>1296254</v>
      </c>
      <c r="D72" s="3">
        <v>3287167</v>
      </c>
      <c r="E72" s="3">
        <v>569826</v>
      </c>
      <c r="F72" s="3">
        <v>842345</v>
      </c>
    </row>
    <row r="73" spans="1:6" ht="14" x14ac:dyDescent="0.15">
      <c r="A73" s="2" t="s">
        <v>111</v>
      </c>
      <c r="B73" s="2" t="s">
        <v>112</v>
      </c>
      <c r="C73" s="3">
        <v>0</v>
      </c>
      <c r="D73" s="3">
        <v>0</v>
      </c>
      <c r="E73" s="3">
        <v>0</v>
      </c>
      <c r="F73" s="3">
        <v>0</v>
      </c>
    </row>
    <row r="74" spans="1:6" ht="14" x14ac:dyDescent="0.15">
      <c r="A74" s="2" t="s">
        <v>113</v>
      </c>
      <c r="B74" s="2" t="s">
        <v>114</v>
      </c>
      <c r="C74" s="3">
        <v>236490</v>
      </c>
      <c r="D74" s="3">
        <v>0</v>
      </c>
      <c r="E74" s="3">
        <v>0</v>
      </c>
      <c r="F74" s="3">
        <v>5692</v>
      </c>
    </row>
    <row r="75" spans="1:6" ht="14" x14ac:dyDescent="0.15">
      <c r="A75" s="2" t="s">
        <v>115</v>
      </c>
      <c r="B75" s="2" t="s">
        <v>116</v>
      </c>
      <c r="C75" s="3">
        <v>0</v>
      </c>
      <c r="D75" s="3">
        <v>0</v>
      </c>
      <c r="E75" s="3">
        <v>0</v>
      </c>
      <c r="F75" s="3">
        <v>0</v>
      </c>
    </row>
    <row r="76" spans="1:6" ht="14" x14ac:dyDescent="0.15">
      <c r="A76" s="2" t="s">
        <v>117</v>
      </c>
      <c r="B76" s="2" t="s">
        <v>78</v>
      </c>
      <c r="C76" s="3">
        <v>2442723</v>
      </c>
      <c r="D76" s="3">
        <v>2523633</v>
      </c>
      <c r="E76" s="3">
        <v>3379321</v>
      </c>
      <c r="F76" s="3">
        <v>2937000</v>
      </c>
    </row>
    <row r="77" spans="1:6" ht="28" x14ac:dyDescent="0.15">
      <c r="A77" s="2" t="s">
        <v>118</v>
      </c>
      <c r="B77" s="2" t="s">
        <v>119</v>
      </c>
      <c r="C77" s="3">
        <v>7338021</v>
      </c>
      <c r="D77" s="3">
        <v>5478962</v>
      </c>
      <c r="E77" s="3">
        <v>2892397</v>
      </c>
      <c r="F77" s="3">
        <v>3948915</v>
      </c>
    </row>
    <row r="78" spans="1:6" ht="14" x14ac:dyDescent="0.15">
      <c r="A78" s="2" t="s">
        <v>120</v>
      </c>
      <c r="B78" s="2" t="s">
        <v>121</v>
      </c>
      <c r="C78" s="3">
        <v>79270</v>
      </c>
      <c r="D78" s="3">
        <v>0</v>
      </c>
      <c r="E78" s="3">
        <v>0</v>
      </c>
      <c r="F78" s="3">
        <v>0</v>
      </c>
    </row>
    <row r="79" spans="1:6" ht="14" x14ac:dyDescent="0.15">
      <c r="A79" s="2" t="s">
        <v>122</v>
      </c>
      <c r="B79" s="2" t="s">
        <v>123</v>
      </c>
      <c r="C79" s="3">
        <v>19944000</v>
      </c>
      <c r="D79" s="3">
        <v>21704578</v>
      </c>
      <c r="E79" s="3">
        <v>18166431</v>
      </c>
      <c r="F79" s="3">
        <v>18685291</v>
      </c>
    </row>
    <row r="80" spans="1:6" ht="14" x14ac:dyDescent="0.15">
      <c r="A80" s="2" t="s">
        <v>124</v>
      </c>
      <c r="B80" s="2" t="s">
        <v>125</v>
      </c>
      <c r="C80" s="3">
        <v>16545680</v>
      </c>
      <c r="D80" s="3">
        <v>16996724</v>
      </c>
      <c r="E80" s="3">
        <v>16787156</v>
      </c>
      <c r="F80" s="3">
        <v>16936000</v>
      </c>
    </row>
    <row r="81" spans="1:6" ht="14" x14ac:dyDescent="0.15">
      <c r="A81" s="2" t="s">
        <v>126</v>
      </c>
      <c r="B81" s="2" t="s">
        <v>77</v>
      </c>
      <c r="C81" s="3">
        <v>1206526</v>
      </c>
      <c r="D81" s="3">
        <v>1832421</v>
      </c>
      <c r="E81" s="3">
        <v>3082719</v>
      </c>
      <c r="F81" s="3">
        <v>3479453</v>
      </c>
    </row>
    <row r="82" spans="1:6" ht="14" x14ac:dyDescent="0.15">
      <c r="A82" s="2" t="s">
        <v>127</v>
      </c>
      <c r="B82" s="2" t="s">
        <v>128</v>
      </c>
      <c r="C82" s="3">
        <v>5400000</v>
      </c>
      <c r="D82" s="3">
        <v>4200000</v>
      </c>
      <c r="E82" s="3">
        <v>5430000</v>
      </c>
      <c r="F82" s="3">
        <v>3120000</v>
      </c>
    </row>
    <row r="83" spans="1:6" ht="14" x14ac:dyDescent="0.15">
      <c r="A83" s="2" t="s">
        <v>129</v>
      </c>
      <c r="B83" s="2" t="s">
        <v>130</v>
      </c>
      <c r="C83" s="3">
        <v>0</v>
      </c>
      <c r="D83" s="3">
        <v>0</v>
      </c>
      <c r="E83" s="3">
        <v>0</v>
      </c>
      <c r="F83" s="3">
        <v>0</v>
      </c>
    </row>
    <row r="84" spans="1:6" ht="28" x14ac:dyDescent="0.15">
      <c r="A84" s="2" t="s">
        <v>131</v>
      </c>
      <c r="B84" s="2" t="s">
        <v>56</v>
      </c>
      <c r="C84" s="3">
        <v>0</v>
      </c>
      <c r="D84" s="3">
        <v>4203051</v>
      </c>
      <c r="E84" s="3">
        <v>6854500</v>
      </c>
      <c r="F84" s="3">
        <v>5384571</v>
      </c>
    </row>
    <row r="85" spans="1:6" ht="14" x14ac:dyDescent="0.15">
      <c r="A85" s="2" t="s">
        <v>132</v>
      </c>
      <c r="B85" s="2" t="s">
        <v>133</v>
      </c>
      <c r="C85" s="3">
        <v>0</v>
      </c>
      <c r="D85" s="3">
        <v>0</v>
      </c>
      <c r="E85" s="3">
        <v>0</v>
      </c>
      <c r="F85" s="3">
        <v>0</v>
      </c>
    </row>
    <row r="86" spans="1:6" ht="14" x14ac:dyDescent="0.15">
      <c r="A86" s="2" t="s">
        <v>134</v>
      </c>
      <c r="B86" s="2" t="s">
        <v>135</v>
      </c>
      <c r="C86" s="3">
        <v>0</v>
      </c>
      <c r="D86" s="3">
        <v>0</v>
      </c>
      <c r="E86" s="3">
        <v>0</v>
      </c>
      <c r="F86" s="3">
        <v>0</v>
      </c>
    </row>
    <row r="87" spans="1:6" ht="14" x14ac:dyDescent="0.15">
      <c r="A87" s="2" t="s">
        <v>136</v>
      </c>
      <c r="B87" s="2" t="s">
        <v>137</v>
      </c>
      <c r="C87" s="3">
        <v>0</v>
      </c>
      <c r="D87" s="3">
        <v>0</v>
      </c>
      <c r="E87" s="3">
        <v>0</v>
      </c>
      <c r="F87" s="3">
        <v>0</v>
      </c>
    </row>
    <row r="88" spans="1:6" ht="14" x14ac:dyDescent="0.15">
      <c r="A88" s="2" t="s">
        <v>138</v>
      </c>
      <c r="B88" s="2" t="s">
        <v>62</v>
      </c>
      <c r="C88" s="3">
        <v>399857</v>
      </c>
      <c r="D88" s="3">
        <v>0</v>
      </c>
      <c r="E88" s="3">
        <v>0</v>
      </c>
      <c r="F88" s="3">
        <v>0</v>
      </c>
    </row>
    <row r="89" spans="1:6" ht="14" x14ac:dyDescent="0.15">
      <c r="A89" s="2" t="s">
        <v>139</v>
      </c>
      <c r="B89" s="2" t="s">
        <v>140</v>
      </c>
      <c r="C89" s="3">
        <v>0</v>
      </c>
      <c r="D89" s="3">
        <v>0</v>
      </c>
      <c r="E89" s="3">
        <v>0</v>
      </c>
      <c r="F89" s="3">
        <v>0</v>
      </c>
    </row>
    <row r="90" spans="1:6" ht="28" x14ac:dyDescent="0.15">
      <c r="A90" s="2" t="s">
        <v>141</v>
      </c>
      <c r="B90" s="2" t="s">
        <v>142</v>
      </c>
      <c r="C90" s="3">
        <v>0</v>
      </c>
      <c r="D90" s="3">
        <v>0</v>
      </c>
      <c r="E90" s="3">
        <v>0</v>
      </c>
      <c r="F90" s="3">
        <v>0</v>
      </c>
    </row>
    <row r="91" spans="1:6" ht="14" x14ac:dyDescent="0.15">
      <c r="A91" s="2" t="s">
        <v>143</v>
      </c>
      <c r="B91" s="2" t="s">
        <v>144</v>
      </c>
      <c r="C91" s="24">
        <f>16425655+242+149+333+6</f>
        <v>16426385</v>
      </c>
      <c r="D91" s="3">
        <v>11068183</v>
      </c>
      <c r="E91" s="3">
        <v>12954660</v>
      </c>
      <c r="F91" s="3">
        <v>7114880</v>
      </c>
    </row>
    <row r="92" spans="1:6" ht="14" x14ac:dyDescent="0.15">
      <c r="A92" s="2" t="s">
        <v>145</v>
      </c>
      <c r="B92" s="2" t="s">
        <v>146</v>
      </c>
      <c r="C92" s="3">
        <v>0</v>
      </c>
      <c r="D92" s="3">
        <v>0</v>
      </c>
      <c r="E92" s="3">
        <v>0</v>
      </c>
      <c r="F92" s="3">
        <v>0</v>
      </c>
    </row>
    <row r="93" spans="1:6" ht="14" x14ac:dyDescent="0.15">
      <c r="A93" s="2" t="s">
        <v>147</v>
      </c>
      <c r="B93" s="2" t="s">
        <v>148</v>
      </c>
      <c r="C93" s="3">
        <v>6865598</v>
      </c>
      <c r="D93" s="3">
        <v>1816298</v>
      </c>
      <c r="E93" s="3">
        <v>8590158</v>
      </c>
      <c r="F93" s="3">
        <v>6349763</v>
      </c>
    </row>
    <row r="94" spans="1:6" ht="15" customHeight="1" x14ac:dyDescent="0.15">
      <c r="A94" s="2" t="s">
        <v>149</v>
      </c>
      <c r="B94" s="2" t="s">
        <v>150</v>
      </c>
      <c r="C94" s="3">
        <v>0</v>
      </c>
      <c r="D94" s="3">
        <v>0</v>
      </c>
      <c r="E94" s="3">
        <v>0</v>
      </c>
      <c r="F94" s="3">
        <v>0</v>
      </c>
    </row>
    <row r="95" spans="1:6" ht="11.25" customHeight="1" x14ac:dyDescent="0.15">
      <c r="A95" s="2" t="s">
        <v>151</v>
      </c>
      <c r="B95" s="2" t="s">
        <v>152</v>
      </c>
      <c r="C95" s="3">
        <v>0</v>
      </c>
      <c r="D95" s="3">
        <v>0</v>
      </c>
      <c r="E95" s="3">
        <v>0</v>
      </c>
      <c r="F95" s="3">
        <v>0</v>
      </c>
    </row>
    <row r="96" spans="1:6" ht="15.75" customHeight="1" x14ac:dyDescent="0.15">
      <c r="A96" s="2" t="s">
        <v>153</v>
      </c>
      <c r="B96" s="2" t="s">
        <v>154</v>
      </c>
      <c r="C96" s="3">
        <v>142776</v>
      </c>
      <c r="D96" s="3">
        <v>0</v>
      </c>
      <c r="E96" s="3">
        <v>0</v>
      </c>
      <c r="F96" s="3">
        <v>0</v>
      </c>
    </row>
    <row r="97" spans="1:6" ht="13.5" customHeight="1" x14ac:dyDescent="0.15">
      <c r="A97" s="2" t="s">
        <v>155</v>
      </c>
      <c r="B97" s="2" t="s">
        <v>156</v>
      </c>
      <c r="C97" s="3">
        <v>51437</v>
      </c>
      <c r="D97" s="3">
        <v>185385</v>
      </c>
      <c r="E97" s="3">
        <v>0</v>
      </c>
      <c r="F97" s="3">
        <v>0</v>
      </c>
    </row>
    <row r="98" spans="1:6" ht="14" x14ac:dyDescent="0.15">
      <c r="A98" s="2" t="s">
        <v>157</v>
      </c>
      <c r="B98" s="2" t="s">
        <v>158</v>
      </c>
      <c r="C98" s="3">
        <v>96742</v>
      </c>
      <c r="D98" s="3">
        <v>0</v>
      </c>
      <c r="E98" s="3">
        <v>0</v>
      </c>
      <c r="F98" s="3">
        <v>0</v>
      </c>
    </row>
    <row r="99" spans="1:6" ht="28" x14ac:dyDescent="0.15">
      <c r="A99" s="2" t="s">
        <v>159</v>
      </c>
      <c r="B99" s="2" t="s">
        <v>160</v>
      </c>
      <c r="C99" s="3">
        <v>4978507</v>
      </c>
      <c r="D99" s="3">
        <v>4379682</v>
      </c>
      <c r="E99" s="3">
        <v>4272920</v>
      </c>
      <c r="F99" s="3">
        <v>5000000</v>
      </c>
    </row>
    <row r="100" spans="1:6" ht="14" x14ac:dyDescent="0.15">
      <c r="A100" s="2" t="s">
        <v>161</v>
      </c>
      <c r="B100" s="2" t="s">
        <v>162</v>
      </c>
      <c r="C100" s="3">
        <v>14764991</v>
      </c>
      <c r="D100" s="3">
        <v>12685229</v>
      </c>
      <c r="E100" s="3">
        <v>13850159</v>
      </c>
      <c r="F100" s="3">
        <v>16100000</v>
      </c>
    </row>
    <row r="101" spans="1:6" ht="28" x14ac:dyDescent="0.15">
      <c r="A101" s="2" t="s">
        <v>163</v>
      </c>
      <c r="B101" s="2" t="s">
        <v>164</v>
      </c>
      <c r="C101" s="3">
        <v>262946</v>
      </c>
      <c r="D101" s="3">
        <v>0</v>
      </c>
      <c r="E101" s="3">
        <v>0</v>
      </c>
      <c r="F101" s="3">
        <v>0</v>
      </c>
    </row>
    <row r="102" spans="1:6" ht="14" x14ac:dyDescent="0.15">
      <c r="A102" s="2" t="s">
        <v>165</v>
      </c>
      <c r="B102" s="2" t="s">
        <v>166</v>
      </c>
      <c r="C102" s="24">
        <f>23035428+141</f>
        <v>23035569</v>
      </c>
      <c r="D102" s="3">
        <v>18579191</v>
      </c>
      <c r="E102" s="3">
        <v>21768719</v>
      </c>
      <c r="F102" s="3">
        <v>25225275</v>
      </c>
    </row>
    <row r="103" spans="1:6" ht="14" x14ac:dyDescent="0.15">
      <c r="A103" s="2" t="s">
        <v>167</v>
      </c>
      <c r="B103" s="2" t="s">
        <v>168</v>
      </c>
      <c r="C103" s="3">
        <v>4051403</v>
      </c>
      <c r="D103" s="3">
        <v>4324356</v>
      </c>
      <c r="E103" s="3">
        <v>3125309</v>
      </c>
      <c r="F103" s="3">
        <v>4836369</v>
      </c>
    </row>
    <row r="104" spans="1:6" ht="28" x14ac:dyDescent="0.15">
      <c r="A104" s="2" t="s">
        <v>169</v>
      </c>
      <c r="B104" s="2" t="s">
        <v>170</v>
      </c>
      <c r="C104" s="3">
        <v>7498001</v>
      </c>
      <c r="D104" s="3">
        <v>7875798</v>
      </c>
      <c r="E104" s="3">
        <v>7073572</v>
      </c>
      <c r="F104" s="3">
        <v>6324815</v>
      </c>
    </row>
    <row r="105" spans="1:6" ht="28" x14ac:dyDescent="0.15">
      <c r="A105" s="2" t="s">
        <v>171</v>
      </c>
      <c r="B105" s="2" t="s">
        <v>172</v>
      </c>
      <c r="C105" s="24">
        <f>6935831</f>
        <v>6935831</v>
      </c>
      <c r="D105" s="3">
        <v>7951227</v>
      </c>
      <c r="E105" s="3">
        <v>4767264</v>
      </c>
      <c r="F105" s="3">
        <v>6862600</v>
      </c>
    </row>
    <row r="106" spans="1:6" ht="14" x14ac:dyDescent="0.15">
      <c r="A106" s="2" t="s">
        <v>173</v>
      </c>
      <c r="B106" s="2" t="s">
        <v>174</v>
      </c>
      <c r="C106" s="3">
        <v>2958964</v>
      </c>
      <c r="D106" s="3">
        <v>3921364</v>
      </c>
      <c r="E106" s="3">
        <v>3318466</v>
      </c>
      <c r="F106" s="3">
        <v>4155538</v>
      </c>
    </row>
    <row r="107" spans="1:6" ht="28" x14ac:dyDescent="0.15">
      <c r="A107" s="2" t="s">
        <v>175</v>
      </c>
      <c r="B107" s="2" t="s">
        <v>176</v>
      </c>
      <c r="C107" s="3">
        <v>2249850</v>
      </c>
      <c r="D107" s="3">
        <v>1602594</v>
      </c>
      <c r="E107" s="3">
        <v>400000</v>
      </c>
      <c r="F107" s="3">
        <v>445075</v>
      </c>
    </row>
    <row r="108" spans="1:6" ht="28" x14ac:dyDescent="0.15">
      <c r="A108" s="2" t="s">
        <v>177</v>
      </c>
      <c r="B108" s="2" t="s">
        <v>178</v>
      </c>
      <c r="C108" s="3">
        <v>209321</v>
      </c>
      <c r="D108" s="3">
        <v>0</v>
      </c>
      <c r="E108" s="3">
        <v>0</v>
      </c>
      <c r="F108" s="3">
        <v>0</v>
      </c>
    </row>
    <row r="109" spans="1:6" ht="14" x14ac:dyDescent="0.15">
      <c r="A109" s="2" t="s">
        <v>179</v>
      </c>
      <c r="B109" s="2" t="s">
        <v>180</v>
      </c>
      <c r="C109" s="3">
        <v>8677011</v>
      </c>
      <c r="D109" s="3">
        <v>10858200</v>
      </c>
      <c r="E109" s="3">
        <v>11847816</v>
      </c>
      <c r="F109" s="3">
        <v>7448458</v>
      </c>
    </row>
    <row r="110" spans="1:6" ht="28" x14ac:dyDescent="0.15">
      <c r="A110" s="2" t="s">
        <v>181</v>
      </c>
      <c r="B110" s="2" t="s">
        <v>182</v>
      </c>
      <c r="C110" s="3">
        <v>2117093</v>
      </c>
      <c r="D110" s="3">
        <v>15569729</v>
      </c>
      <c r="E110" s="3">
        <v>11547056</v>
      </c>
      <c r="F110" s="3">
        <v>13540000</v>
      </c>
    </row>
    <row r="111" spans="1:6" ht="28" x14ac:dyDescent="0.15">
      <c r="A111" s="2" t="s">
        <v>183</v>
      </c>
      <c r="B111" s="2" t="s">
        <v>184</v>
      </c>
      <c r="C111" s="3">
        <v>305573</v>
      </c>
      <c r="D111" s="3">
        <v>574949</v>
      </c>
      <c r="E111" s="3">
        <v>503878</v>
      </c>
      <c r="F111" s="3">
        <v>42000</v>
      </c>
    </row>
    <row r="112" spans="1:6" ht="14" x14ac:dyDescent="0.15">
      <c r="A112" s="2" t="s">
        <v>185</v>
      </c>
      <c r="B112" s="2" t="s">
        <v>186</v>
      </c>
      <c r="C112" s="3">
        <v>0</v>
      </c>
      <c r="D112" s="3">
        <v>19586718</v>
      </c>
      <c r="E112" s="24">
        <f>19693889-69+36279-6419</f>
        <v>19723680</v>
      </c>
      <c r="F112" s="3">
        <v>21421450</v>
      </c>
    </row>
    <row r="113" spans="1:9" ht="14" x14ac:dyDescent="0.15">
      <c r="A113" s="2" t="s">
        <v>187</v>
      </c>
      <c r="B113" s="2" t="s">
        <v>188</v>
      </c>
      <c r="C113" s="3">
        <v>0</v>
      </c>
      <c r="D113" s="3">
        <v>0</v>
      </c>
      <c r="E113" s="3">
        <v>326331</v>
      </c>
      <c r="F113" s="3">
        <v>495195</v>
      </c>
    </row>
    <row r="114" spans="1:9" ht="14" x14ac:dyDescent="0.15">
      <c r="A114" s="2" t="s">
        <v>189</v>
      </c>
      <c r="B114" s="2" t="s">
        <v>190</v>
      </c>
      <c r="C114" s="3">
        <v>0</v>
      </c>
      <c r="D114" s="3">
        <v>0</v>
      </c>
      <c r="E114" s="3">
        <v>0</v>
      </c>
      <c r="F114" s="3">
        <v>653773</v>
      </c>
    </row>
    <row r="115" spans="1:9" ht="14" x14ac:dyDescent="0.15">
      <c r="A115" s="2" t="s">
        <v>191</v>
      </c>
      <c r="B115" s="2" t="s">
        <v>192</v>
      </c>
      <c r="C115" s="25">
        <v>0</v>
      </c>
      <c r="D115" s="26">
        <v>0</v>
      </c>
      <c r="E115" s="26">
        <v>0</v>
      </c>
      <c r="F115" s="26">
        <v>1778122</v>
      </c>
    </row>
    <row r="116" spans="1:9" x14ac:dyDescent="0.15">
      <c r="A116" s="2"/>
      <c r="B116" s="2"/>
    </row>
    <row r="119" spans="1:9" x14ac:dyDescent="0.15">
      <c r="A119" s="2"/>
      <c r="B119" s="2"/>
    </row>
    <row r="120" spans="1:9" ht="14" x14ac:dyDescent="0.15">
      <c r="A120" s="2" t="s">
        <v>193</v>
      </c>
      <c r="B120" s="2" t="s">
        <v>194</v>
      </c>
      <c r="C120" s="7">
        <v>14500000</v>
      </c>
      <c r="D120" s="8">
        <v>16800000</v>
      </c>
      <c r="E120" s="8">
        <v>17039000</v>
      </c>
      <c r="F120" s="8">
        <v>19192000</v>
      </c>
      <c r="G120" t="s">
        <v>205</v>
      </c>
    </row>
    <row r="121" spans="1:9" ht="14" x14ac:dyDescent="0.15">
      <c r="A121" s="2" t="s">
        <v>195</v>
      </c>
      <c r="B121" s="2" t="s">
        <v>3</v>
      </c>
      <c r="C121" s="9"/>
      <c r="D121" s="9"/>
      <c r="E121" s="9"/>
      <c r="F121" s="9"/>
    </row>
    <row r="122" spans="1:9" ht="14" x14ac:dyDescent="0.15">
      <c r="A122" s="2" t="s">
        <v>196</v>
      </c>
      <c r="B122" s="2" t="s">
        <v>197</v>
      </c>
      <c r="C122" s="9">
        <v>14500000</v>
      </c>
      <c r="D122" s="9">
        <v>16800000</v>
      </c>
      <c r="E122" s="9">
        <v>17039000</v>
      </c>
      <c r="F122" s="9">
        <v>19192000</v>
      </c>
    </row>
    <row r="123" spans="1:9" ht="14" x14ac:dyDescent="0.15">
      <c r="A123" s="2" t="s">
        <v>198</v>
      </c>
      <c r="B123" s="2" t="s">
        <v>199</v>
      </c>
      <c r="C123" s="9"/>
      <c r="D123" s="9"/>
      <c r="E123" s="9"/>
      <c r="F123" s="9"/>
    </row>
    <row r="124" spans="1:9" ht="14" x14ac:dyDescent="0.15">
      <c r="A124" s="2" t="s">
        <v>200</v>
      </c>
      <c r="B124" s="2" t="s">
        <v>199</v>
      </c>
      <c r="C124" s="7"/>
      <c r="D124" s="8"/>
      <c r="E124" s="8"/>
      <c r="F124" s="8"/>
    </row>
    <row r="125" spans="1:9" x14ac:dyDescent="0.15">
      <c r="A125" s="2"/>
      <c r="B125" s="2"/>
    </row>
    <row r="127" spans="1:9" x14ac:dyDescent="0.15">
      <c r="A127" s="29" t="s">
        <v>206</v>
      </c>
      <c r="B127" s="15"/>
      <c r="C127" s="15"/>
      <c r="D127" s="15"/>
      <c r="E127" s="15"/>
      <c r="F127" s="15"/>
      <c r="G127" s="15"/>
      <c r="H127" s="15"/>
      <c r="I127" s="15"/>
    </row>
  </sheetData>
  <mergeCells count="1">
    <mergeCell ref="A1:B1"/>
  </mergeCells>
  <phoneticPr fontId="4" type="noConversion"/>
  <pageMargins left="0.75" right="0.75" top="1" bottom="1" header="0.5" footer="0.5"/>
  <pageSetup orientation="portrait" r:id="rId1"/>
  <headerFooter alignWithMargins="0"/>
  <customProperties>
    <customPr name="_pios_id" r:id="rId2"/>
  </customProperties>
  <ignoredErrors>
    <ignoredError sqref="B127 A57:B115 A41:B52 A1:B2 A4:B10 A15:B27 A32:B36 A120:B124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E238D641A6F40B920AEC47D3D01B0" ma:contentTypeVersion="2" ma:contentTypeDescription="Create a new document." ma:contentTypeScope="" ma:versionID="d4565f8f97e69433807039484fe64a24">
  <xsd:schema xmlns:xsd="http://www.w3.org/2001/XMLSchema" xmlns:xs="http://www.w3.org/2001/XMLSchema" xmlns:p="http://schemas.microsoft.com/office/2006/metadata/properties" xmlns:ns1="http://schemas.microsoft.com/sharepoint/v3" xmlns:ns2="86719403-9353-43dd-a133-3f3fe99afdec" targetNamespace="http://schemas.microsoft.com/office/2006/metadata/properties" ma:root="true" ma:fieldsID="79d873bdce304e3858eb316e768c99f6" ns1:_="" ns2:_="">
    <xsd:import namespace="http://schemas.microsoft.com/sharepoint/v3"/>
    <xsd:import namespace="86719403-9353-43dd-a133-3f3fe99afde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9403-9353-43dd-a133-3f3fe99af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9087EF-E1B0-4F2B-A7F6-C46661F5F3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CA94EB-433A-4EA5-B80A-4040E0529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719403-9353-43dd-a133-3f3fe99af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645768-9C2D-4642-B93D-99020CAD37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Mark Sykes</cp:lastModifiedBy>
  <dcterms:created xsi:type="dcterms:W3CDTF">2020-12-10T15:27:41Z</dcterms:created>
  <dcterms:modified xsi:type="dcterms:W3CDTF">2026-06-23T18:03:26Z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HITSS_RAPTOR</vt:lpwstr>
  </property>
  <property fmtid="{D5CDD505-2E9C-101B-9397-08002B2CF9AE}" pid="3" name="ContentTypeId">
    <vt:lpwstr>0x010100896E238D641A6F40B920AEC47D3D01B0</vt:lpwstr>
  </property>
</Properties>
</file>