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ykes/NASA/R_A/REPORT_PLANETARY_RA_2011_2025/"/>
    </mc:Choice>
  </mc:AlternateContent>
  <xr:revisionPtr revIDLastSave="0" documentId="13_ncr:1_{FE1CAB9B-E009-0447-AF37-C25259A4E6D5}" xr6:coauthVersionLast="47" xr6:coauthVersionMax="47" xr10:uidLastSave="{00000000-0000-0000-0000-000000000000}"/>
  <bookViews>
    <workbookView xWindow="48000" yWindow="500" windowWidth="28800" windowHeight="16740" xr2:uid="{7BAB2A2F-C4FA-5149-B7A5-AC81624683B0}"/>
  </bookViews>
  <sheets>
    <sheet name="PSD Budget History" sheetId="5" r:id="rId1"/>
    <sheet name="R&amp;A Definitions Applied to 2011" sheetId="9" r:id="rId2"/>
    <sheet name="R&amp;A Definitions Applied to 2012" sheetId="10" r:id="rId3"/>
    <sheet name="R&amp;A Definitions Applied to 2013" sheetId="11" r:id="rId4"/>
    <sheet name="R&amp;A Definitions Applied to 2014" sheetId="12" r:id="rId5"/>
    <sheet name="R&amp;A Definitions Applied to 2015" sheetId="13" r:id="rId6"/>
    <sheet name="R&amp;A Definitions Applied to 2016" sheetId="14" r:id="rId7"/>
    <sheet name="R&amp;A Definitions Applied to 2017" sheetId="15" r:id="rId8"/>
    <sheet name="R&amp;A Definitions Applied to 2018" sheetId="16" r:id="rId9"/>
    <sheet name="R&amp;A Definitions Applied to 2019" sheetId="17" r:id="rId10"/>
    <sheet name="R&amp;A Definitions Applied to 2020" sheetId="18" r:id="rId11"/>
    <sheet name="R&amp;A Definitions Applied to 2021" sheetId="19" r:id="rId12"/>
    <sheet name="R&amp;A Definitions Applied to 2022" sheetId="20" r:id="rId13"/>
    <sheet name="R&amp;A Definitions Applied to 2023" sheetId="21" r:id="rId14"/>
    <sheet name="R&amp;A Definitions Applied to 2024" sheetId="22" r:id="rId15"/>
    <sheet name="R&amp;A Definitions Applied to 2025" sheetId="23" r:id="rId16"/>
  </sheets>
  <definedNames>
    <definedName name="_xlnm.Print_Area" localSheetId="1">'R&amp;A Definitions Applied to 2011'!$A$13:$E$62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9" i="23" l="1"/>
  <c r="B59" i="23"/>
  <c r="E61" i="22"/>
  <c r="B61" i="22"/>
  <c r="E61" i="21"/>
  <c r="B61" i="21"/>
  <c r="E62" i="20"/>
  <c r="B62" i="20"/>
  <c r="E59" i="19"/>
  <c r="B59" i="19"/>
  <c r="E60" i="18"/>
  <c r="B60" i="18"/>
  <c r="E58" i="17"/>
  <c r="B58" i="17"/>
  <c r="E59" i="16"/>
  <c r="B59" i="16"/>
  <c r="E65" i="15"/>
  <c r="B65" i="15"/>
  <c r="E61" i="13"/>
  <c r="B61" i="13"/>
  <c r="E53" i="12"/>
  <c r="B53" i="12"/>
  <c r="E53" i="11"/>
  <c r="B53" i="11"/>
  <c r="E54" i="10"/>
  <c r="B54" i="10"/>
  <c r="E61" i="9"/>
  <c r="B61" i="9"/>
  <c r="E60" i="14"/>
  <c r="E219" i="5" l="1"/>
  <c r="F219" i="5"/>
  <c r="G219" i="5"/>
  <c r="J47" i="5" l="1"/>
  <c r="E33" i="17" l="1"/>
  <c r="B33" i="17"/>
  <c r="E32" i="17"/>
  <c r="B32" i="17"/>
  <c r="E31" i="17"/>
  <c r="B31" i="17"/>
  <c r="E59" i="15" l="1"/>
  <c r="B59" i="15"/>
  <c r="E56" i="15"/>
  <c r="B56" i="15"/>
  <c r="E42" i="15"/>
  <c r="B42" i="15"/>
  <c r="E19" i="15"/>
  <c r="E18" i="15"/>
  <c r="B18" i="15"/>
  <c r="E17" i="15"/>
  <c r="B17" i="15"/>
  <c r="B60" i="14" l="1"/>
  <c r="E262" i="5"/>
  <c r="E263" i="5" s="1"/>
  <c r="E220" i="5"/>
  <c r="E123" i="5"/>
  <c r="E124" i="5" s="1"/>
  <c r="E100" i="5"/>
  <c r="E101" i="5" s="1"/>
  <c r="E68" i="5"/>
  <c r="E47" i="5"/>
  <c r="E48" i="5" s="1"/>
  <c r="F262" i="5"/>
  <c r="F263" i="5" s="1"/>
  <c r="F220" i="5"/>
  <c r="F123" i="5"/>
  <c r="F124" i="5" s="1"/>
  <c r="F100" i="5"/>
  <c r="F101" i="5" s="1"/>
  <c r="F67" i="5"/>
  <c r="F68" i="5" s="1"/>
  <c r="F47" i="5"/>
  <c r="F48" i="5" s="1"/>
  <c r="G262" i="5"/>
  <c r="G263" i="5" s="1"/>
  <c r="G220" i="5"/>
  <c r="G123" i="5"/>
  <c r="G124" i="5" s="1"/>
  <c r="G100" i="5"/>
  <c r="G101" i="5" s="1"/>
  <c r="G67" i="5"/>
  <c r="G68" i="5" s="1"/>
  <c r="G47" i="5"/>
  <c r="G48" i="5" s="1"/>
  <c r="H219" i="5"/>
  <c r="H220" i="5" s="1"/>
  <c r="H123" i="5"/>
  <c r="H124" i="5" s="1"/>
  <c r="H100" i="5"/>
  <c r="H101" i="5" s="1"/>
  <c r="H67" i="5"/>
  <c r="H68" i="5" s="1"/>
  <c r="H47" i="5"/>
  <c r="H48" i="5" s="1"/>
  <c r="I219" i="5"/>
  <c r="I220" i="5" s="1"/>
  <c r="I123" i="5"/>
  <c r="I124" i="5" s="1"/>
  <c r="J123" i="5"/>
  <c r="J124" i="5" s="1"/>
  <c r="I100" i="5"/>
  <c r="I101" i="5" s="1"/>
  <c r="I67" i="5"/>
  <c r="I68" i="5" s="1"/>
  <c r="I47" i="5"/>
  <c r="I48" i="5" s="1"/>
  <c r="J219" i="5"/>
  <c r="J220" i="5" s="1"/>
  <c r="J100" i="5"/>
  <c r="J101" i="5" s="1"/>
  <c r="J67" i="5"/>
  <c r="J68" i="5" s="1"/>
  <c r="J48" i="5"/>
  <c r="K193" i="5"/>
  <c r="K190" i="5"/>
  <c r="K179" i="5"/>
  <c r="K157" i="5"/>
  <c r="K148" i="5"/>
  <c r="K123" i="5"/>
  <c r="K124" i="5" s="1"/>
  <c r="K100" i="5"/>
  <c r="K101" i="5" s="1"/>
  <c r="K67" i="5"/>
  <c r="K68" i="5" s="1"/>
  <c r="K40" i="5"/>
  <c r="K33" i="5"/>
  <c r="K32" i="5"/>
  <c r="K47" i="5" l="1"/>
  <c r="K48" i="5" s="1"/>
  <c r="K219" i="5"/>
  <c r="K220" i="5" s="1"/>
  <c r="L219" i="5"/>
  <c r="L220" i="5" s="1"/>
  <c r="L123" i="5"/>
  <c r="L124" i="5" s="1"/>
  <c r="L100" i="5"/>
  <c r="L101" i="5" s="1"/>
  <c r="L67" i="5"/>
  <c r="L68" i="5" s="1"/>
  <c r="L47" i="5"/>
  <c r="L48" i="5" s="1"/>
  <c r="M201" i="5" l="1"/>
  <c r="M154" i="5"/>
  <c r="M123" i="5"/>
  <c r="M124" i="5" s="1"/>
  <c r="M93" i="5"/>
  <c r="M92" i="5"/>
  <c r="M91" i="5"/>
  <c r="M67" i="5"/>
  <c r="M68" i="5" s="1"/>
  <c r="M47" i="5"/>
  <c r="M48" i="5" s="1"/>
  <c r="M219" i="5" l="1"/>
  <c r="M220" i="5" s="1"/>
  <c r="M100" i="5"/>
  <c r="M101" i="5" s="1"/>
  <c r="N219" i="5"/>
  <c r="N220" i="5" s="1"/>
  <c r="N123" i="5"/>
  <c r="N124" i="5" s="1"/>
  <c r="N100" i="5"/>
  <c r="N101" i="5" s="1"/>
  <c r="N67" i="5"/>
  <c r="N68" i="5" s="1"/>
  <c r="N47" i="5"/>
  <c r="N48" i="5" s="1"/>
  <c r="O219" i="5"/>
  <c r="O220" i="5" s="1"/>
  <c r="O123" i="5"/>
  <c r="O124" i="5" s="1"/>
  <c r="O100" i="5"/>
  <c r="O101" i="5" s="1"/>
  <c r="O67" i="5"/>
  <c r="O68" i="5" s="1"/>
  <c r="O47" i="5"/>
  <c r="O48" i="5" s="1"/>
  <c r="P219" i="5"/>
  <c r="P220" i="5" s="1"/>
  <c r="P123" i="5"/>
  <c r="P124" i="5" s="1"/>
  <c r="P100" i="5"/>
  <c r="P101" i="5" s="1"/>
  <c r="P67" i="5"/>
  <c r="P68" i="5" s="1"/>
  <c r="P47" i="5"/>
  <c r="P48" i="5" s="1"/>
  <c r="Q219" i="5"/>
  <c r="Q220" i="5" s="1"/>
  <c r="Q123" i="5"/>
  <c r="Q124" i="5" s="1"/>
  <c r="Q100" i="5" l="1"/>
  <c r="Q101" i="5" s="1"/>
  <c r="Q67" i="5"/>
  <c r="Q68" i="5" s="1"/>
  <c r="Q47" i="5"/>
  <c r="Q48" i="5" s="1"/>
  <c r="R219" i="5"/>
  <c r="R220" i="5" s="1"/>
  <c r="R123" i="5"/>
  <c r="R124" i="5" s="1"/>
  <c r="R100" i="5"/>
  <c r="R101" i="5" s="1"/>
  <c r="R67" i="5"/>
  <c r="R68" i="5" s="1"/>
  <c r="R47" i="5"/>
  <c r="R48" i="5" s="1"/>
  <c r="S219" i="5" l="1"/>
  <c r="S220" i="5" s="1"/>
  <c r="S123" i="5"/>
  <c r="S124" i="5" s="1"/>
  <c r="S100" i="5"/>
  <c r="S101" i="5" s="1"/>
  <c r="S67" i="5"/>
  <c r="S68" i="5" s="1"/>
  <c r="S47" i="5"/>
  <c r="S48" i="5" s="1"/>
</calcChain>
</file>

<file path=xl/sharedStrings.xml><?xml version="1.0" encoding="utf-8"?>
<sst xmlns="http://schemas.openxmlformats.org/spreadsheetml/2006/main" count="1683" uniqueCount="500">
  <si>
    <t xml:space="preserve">Mars Exploration </t>
  </si>
  <si>
    <t>Planetary Science Research</t>
  </si>
  <si>
    <t xml:space="preserve">* Joint Robotics Program for Exploration </t>
  </si>
  <si>
    <t>Planetary Defense</t>
  </si>
  <si>
    <t>Discovery</t>
  </si>
  <si>
    <t>* InSight</t>
  </si>
  <si>
    <t>* Lucy</t>
  </si>
  <si>
    <t>* Psyche</t>
  </si>
  <si>
    <t>* Strofio</t>
  </si>
  <si>
    <t>* International Mission Contributions</t>
  </si>
  <si>
    <t>* Discovery Future</t>
  </si>
  <si>
    <t>* Discovery Research</t>
  </si>
  <si>
    <t>New Frontiers</t>
  </si>
  <si>
    <t>* Dragonfly</t>
  </si>
  <si>
    <t>* New Frontiers Research</t>
  </si>
  <si>
    <t>* New Frontiers Future Missions</t>
  </si>
  <si>
    <t>* New Horizons</t>
  </si>
  <si>
    <t>* Juno</t>
  </si>
  <si>
    <t>* Mars Rover 2020</t>
  </si>
  <si>
    <t>* Aeroscience Ground Test Capabilities</t>
  </si>
  <si>
    <t>* Mars Program Management</t>
  </si>
  <si>
    <t>* Mars Future Missions</t>
  </si>
  <si>
    <t>* Mars Exploration Rover 2003</t>
  </si>
  <si>
    <t>* Mars Odyssey 2001</t>
  </si>
  <si>
    <t>* Mars Express</t>
  </si>
  <si>
    <t>* Mars Mission Operations</t>
  </si>
  <si>
    <t>* Mars Research and Analysis</t>
  </si>
  <si>
    <t>* Mars Technology</t>
  </si>
  <si>
    <t>* JUICE - Jupiter Icy Moons Explorer</t>
  </si>
  <si>
    <t>* Icy Satellites Surface Technology</t>
  </si>
  <si>
    <t>* Outer Planets Research</t>
  </si>
  <si>
    <t xml:space="preserve">* Advanced Multi-Mission Operation System </t>
  </si>
  <si>
    <t>Jupiter Data Analysis Program</t>
  </si>
  <si>
    <t>* Planetary SmallSats</t>
  </si>
  <si>
    <t>New Frontiers Participating Scientists</t>
  </si>
  <si>
    <t>New Frontiers Data Analysis Program</t>
  </si>
  <si>
    <t>Laboratory Analysis of Returned Samples - NF</t>
  </si>
  <si>
    <t>OSIRIS REx PSP</t>
  </si>
  <si>
    <t>Juno PSP</t>
  </si>
  <si>
    <t>135353.02.01</t>
  </si>
  <si>
    <t>135353.02.02</t>
  </si>
  <si>
    <t>135353.02.03</t>
  </si>
  <si>
    <t>135353.02.04</t>
  </si>
  <si>
    <t>135353.02.05</t>
  </si>
  <si>
    <t>135353.02.06</t>
  </si>
  <si>
    <t>* Origins Spectral Interpretation Resource [OSIRIS-REx]</t>
  </si>
  <si>
    <t>research support - this is for NRESS</t>
  </si>
  <si>
    <t>202844.02.01</t>
  </si>
  <si>
    <t>202844.02.02</t>
  </si>
  <si>
    <t>202844.02.13</t>
  </si>
  <si>
    <t>Mars Multi-Mission DA &amp; Data Products</t>
  </si>
  <si>
    <t>Mars Fundamental Research (MFR)</t>
  </si>
  <si>
    <t>Mars Data Analysis Program (MDAP)</t>
  </si>
  <si>
    <t>Phoenix DAP</t>
  </si>
  <si>
    <t>203959.02.01</t>
  </si>
  <si>
    <t>203959.02.02</t>
  </si>
  <si>
    <t>203959.02.03</t>
  </si>
  <si>
    <t>203959.02.04</t>
  </si>
  <si>
    <t>Laboratory Analysis of Returned Samples (LARS)</t>
  </si>
  <si>
    <t>Early Career Fellowships</t>
  </si>
  <si>
    <t>InSight PSP</t>
  </si>
  <si>
    <t>231402.02.01</t>
  </si>
  <si>
    <t>231402.02.02</t>
  </si>
  <si>
    <t>231402.02.10</t>
  </si>
  <si>
    <t>231402.02.11</t>
  </si>
  <si>
    <t>PLANETARY SCIENCE</t>
  </si>
  <si>
    <t>StratComm</t>
  </si>
  <si>
    <t>Program Managment</t>
  </si>
  <si>
    <t>Detailees</t>
  </si>
  <si>
    <t>Admin Support</t>
  </si>
  <si>
    <t>INSPIRE Cubesat</t>
  </si>
  <si>
    <t>International Support</t>
  </si>
  <si>
    <t>Venus Activities</t>
  </si>
  <si>
    <t>Planetary Decadal Support</t>
  </si>
  <si>
    <t>NRESS Contract</t>
  </si>
  <si>
    <t>Cosmochemistry</t>
  </si>
  <si>
    <t>Planetary Astronomy</t>
  </si>
  <si>
    <t>Planetary Atmospheres</t>
  </si>
  <si>
    <t>Planetary Major Equipment</t>
  </si>
  <si>
    <t>Origins of Solar Systems-planetary</t>
  </si>
  <si>
    <t>R&amp;A Program Support</t>
  </si>
  <si>
    <t>Lunar &amp; Planetary Institute Support</t>
  </si>
  <si>
    <t>New Horizons at Jupiter DAP</t>
  </si>
  <si>
    <t>Venus Express</t>
  </si>
  <si>
    <t>Venus Climate Orbiter (VCO)</t>
  </si>
  <si>
    <t>Planetary Science US Participating Investigator Program</t>
  </si>
  <si>
    <t>PICASSO</t>
  </si>
  <si>
    <t>Antarctic Meteorites</t>
  </si>
  <si>
    <t>MatISSE</t>
  </si>
  <si>
    <t>Astromaterials Research Support (aka Lunar Disk)</t>
  </si>
  <si>
    <t>LADEE Guest Investigator Program</t>
  </si>
  <si>
    <t>Exoplanet Research Planetary (XRP)</t>
  </si>
  <si>
    <t>Solar System Workings (SSW)</t>
  </si>
  <si>
    <t>Habitable Worlds (HW)</t>
  </si>
  <si>
    <t>Planetary Data Archiving, Restoration and Tools (PDART)</t>
  </si>
  <si>
    <t>Planetary Science and Technology through Analog Research (PSTAR)</t>
  </si>
  <si>
    <t>Lunar Data Analysis (LDAP)</t>
  </si>
  <si>
    <t>Emerging Topics in Planetary Sciences (ETPS)</t>
  </si>
  <si>
    <t>Joint Robotics Program For Exploration</t>
  </si>
  <si>
    <t>Planetary Science Enabling Facilities</t>
  </si>
  <si>
    <t>Planetary R&amp;A Discretionary Fund</t>
  </si>
  <si>
    <t>Early Career Awards</t>
  </si>
  <si>
    <t>External Support</t>
  </si>
  <si>
    <t xml:space="preserve">* Planetary Science Directed R&amp;T </t>
  </si>
  <si>
    <t xml:space="preserve">* Science Innovation Fund </t>
  </si>
  <si>
    <t xml:space="preserve">* Planetary Data System </t>
  </si>
  <si>
    <t xml:space="preserve">* Robotics Alliance </t>
  </si>
  <si>
    <t>* Planetary Science Research and Analysis (SSE R&amp;A)</t>
  </si>
  <si>
    <t>811073.01.01</t>
  </si>
  <si>
    <t>811073.01.02</t>
  </si>
  <si>
    <t>811073.01.03</t>
  </si>
  <si>
    <t>811073.01.04</t>
  </si>
  <si>
    <t>811073.01.05</t>
  </si>
  <si>
    <t>811073.01.06</t>
  </si>
  <si>
    <t>811073.01.07</t>
  </si>
  <si>
    <t>811073.01.08</t>
  </si>
  <si>
    <t>811073.01.09</t>
  </si>
  <si>
    <t>811073.01.10</t>
  </si>
  <si>
    <t>811073.02.01</t>
  </si>
  <si>
    <t>811073.02.02</t>
  </si>
  <si>
    <t>811073.02.03</t>
  </si>
  <si>
    <t>811073.02.04</t>
  </si>
  <si>
    <t>811073.02.05</t>
  </si>
  <si>
    <t>811073.02.06</t>
  </si>
  <si>
    <t>811073.02.07</t>
  </si>
  <si>
    <t>811073.02.08</t>
  </si>
  <si>
    <t>811073.02.09</t>
  </si>
  <si>
    <t>811073.02.10</t>
  </si>
  <si>
    <t>811073.02.11</t>
  </si>
  <si>
    <t>811073.02.12</t>
  </si>
  <si>
    <t>811073.02.13</t>
  </si>
  <si>
    <t>811073.02.14</t>
  </si>
  <si>
    <t>811073.02.15</t>
  </si>
  <si>
    <t>811073.02.16</t>
  </si>
  <si>
    <t>811073.02.17</t>
  </si>
  <si>
    <t>811073.02.18</t>
  </si>
  <si>
    <t>811073.02.19</t>
  </si>
  <si>
    <t>811073.02.20</t>
  </si>
  <si>
    <t>811073.02.21</t>
  </si>
  <si>
    <t>811073.02.22</t>
  </si>
  <si>
    <t>811073.02.23</t>
  </si>
  <si>
    <t>811073.02.24</t>
  </si>
  <si>
    <t>811073.02.25</t>
  </si>
  <si>
    <t>811073.02.26</t>
  </si>
  <si>
    <t>811073.02.27</t>
  </si>
  <si>
    <t>811073.02.28</t>
  </si>
  <si>
    <t>811073.02.29</t>
  </si>
  <si>
    <t>811073.02.30</t>
  </si>
  <si>
    <t>811073.02.31</t>
  </si>
  <si>
    <t>811073.02.32</t>
  </si>
  <si>
    <t>811073.02.33</t>
  </si>
  <si>
    <t>811073.02.34</t>
  </si>
  <si>
    <t>811073.02.35</t>
  </si>
  <si>
    <t>811073.02.36</t>
  </si>
  <si>
    <t>811073.02.37</t>
  </si>
  <si>
    <t>811073.02.38</t>
  </si>
  <si>
    <t>811073.02.39</t>
  </si>
  <si>
    <t>811073.02.40</t>
  </si>
  <si>
    <t>811073.02.41</t>
  </si>
  <si>
    <t>811073.02.42</t>
  </si>
  <si>
    <t>811073.02.50</t>
  </si>
  <si>
    <t>811073.02.51</t>
  </si>
  <si>
    <t>811073.02.52</t>
  </si>
  <si>
    <t>811073.02.53</t>
  </si>
  <si>
    <t>811073.02.54</t>
  </si>
  <si>
    <t>811073.08.01</t>
  </si>
  <si>
    <t xml:space="preserve">* Science Data &amp; Computing </t>
  </si>
  <si>
    <t xml:space="preserve">* Near Earth Object Observations </t>
  </si>
  <si>
    <t xml:space="preserve">* Double Asteroid Redirection Test </t>
  </si>
  <si>
    <t xml:space="preserve">* Lunar Instruments </t>
  </si>
  <si>
    <t xml:space="preserve">* Commercial Lunar Payload Services </t>
  </si>
  <si>
    <t xml:space="preserve">* Lunar Intl Mission Collaborations </t>
  </si>
  <si>
    <t xml:space="preserve">* Lunar Future </t>
  </si>
  <si>
    <t xml:space="preserve">* Plutonium </t>
  </si>
  <si>
    <t xml:space="preserve">* DOE Operations and Analysis </t>
  </si>
  <si>
    <t xml:space="preserve">* Icy Satellites Surface Technology </t>
  </si>
  <si>
    <t xml:space="preserve">* Advanced Technology </t>
  </si>
  <si>
    <t xml:space="preserve">* Radioisotope Power System  </t>
  </si>
  <si>
    <t>847459</t>
  </si>
  <si>
    <t>Planetary SERA (Science Enabling Research Activities at NASA Centers)</t>
  </si>
  <si>
    <t>* Rosetta</t>
  </si>
  <si>
    <t xml:space="preserve"> </t>
  </si>
  <si>
    <r>
      <t xml:space="preserve">Lunar Discovery and Exploration </t>
    </r>
    <r>
      <rPr>
        <b/>
        <sz val="12"/>
        <color theme="1"/>
        <rFont val="Arial"/>
        <family val="2"/>
      </rPr>
      <t>(nee Lunar Quest)</t>
    </r>
  </si>
  <si>
    <r>
      <t xml:space="preserve">Outer Planets and Ocean Worlds </t>
    </r>
    <r>
      <rPr>
        <b/>
        <sz val="12"/>
        <color theme="1"/>
        <rFont val="Arial"/>
        <family val="2"/>
      </rPr>
      <t>(nee Outer Planets)</t>
    </r>
  </si>
  <si>
    <r>
      <t xml:space="preserve">* Astromaterial Curation </t>
    </r>
    <r>
      <rPr>
        <sz val="12"/>
        <color theme="1"/>
        <rFont val="Arial"/>
        <family val="2"/>
      </rPr>
      <t>[Curation?][AstroCuration?]</t>
    </r>
  </si>
  <si>
    <t>582622.02.01</t>
    <phoneticPr fontId="2" type="noConversion"/>
  </si>
  <si>
    <t>MVS takes responsibility for all errors made in the construction of this spreadsheet from numerous source documents</t>
  </si>
  <si>
    <t>Model 1</t>
  </si>
  <si>
    <t xml:space="preserve">PSD Travel </t>
  </si>
  <si>
    <t>R&amp;A Definition</t>
  </si>
  <si>
    <t>R&amp;A does not include:</t>
  </si>
  <si>
    <t xml:space="preserve">          * Discovery Research</t>
  </si>
  <si>
    <t xml:space="preserve">                    Laboratory Analysis of Returned Samples (LARS)</t>
  </si>
  <si>
    <t xml:space="preserve">          * New Frontiers Research</t>
  </si>
  <si>
    <t xml:space="preserve">                    New Frontiers Data Analysis Program</t>
  </si>
  <si>
    <t xml:space="preserve">          * Mars Research and Analysis</t>
  </si>
  <si>
    <t xml:space="preserve">                    Mars Fundamental Research (MFR)</t>
  </si>
  <si>
    <t xml:space="preserve">                    Mars Data Analysis Program (MDAP)</t>
  </si>
  <si>
    <t>Outer Planets and Ocean Worlds</t>
  </si>
  <si>
    <t xml:space="preserve">          * Outer Planets Research</t>
  </si>
  <si>
    <t xml:space="preserve">          * Planetary Science Research and Analysis (SSE R&amp;A)</t>
  </si>
  <si>
    <t xml:space="preserve">                    Planetary Astronomy</t>
  </si>
  <si>
    <t xml:space="preserve">                    Exoplanet Research Planetary (XRP)</t>
  </si>
  <si>
    <t xml:space="preserve">                    Solar System Workings (SSW)</t>
  </si>
  <si>
    <t xml:space="preserve">                    Habitable Worlds (HW)</t>
  </si>
  <si>
    <t xml:space="preserve">                    Planetary Data Archiving, Restoration and Tools (PDART)</t>
  </si>
  <si>
    <t xml:space="preserve">                    Lunar Data Analysis (LDAP)</t>
  </si>
  <si>
    <t xml:space="preserve">                    OSIRIS REx PSP</t>
  </si>
  <si>
    <t xml:space="preserve">                    Juno PSP</t>
  </si>
  <si>
    <t>Mars Sample Return</t>
  </si>
  <si>
    <t>* Europa Clipper (Jupiter Europa)</t>
  </si>
  <si>
    <t>Technology (Radioisotope Power)</t>
  </si>
  <si>
    <t>* NEO Surveyor</t>
  </si>
  <si>
    <t>* Volatiles Investiga Polar Exploration Rover (VIPER)</t>
  </si>
  <si>
    <t>* Development and Advancement of Lunar Instrumentation (DALI)</t>
  </si>
  <si>
    <t>* Lunar Trailblazer</t>
  </si>
  <si>
    <t>* Janus</t>
  </si>
  <si>
    <t>* Venus Technology</t>
  </si>
  <si>
    <t>* Mars Ice Mapper</t>
  </si>
  <si>
    <t>* Mars Organic Molecule Analyzer (MOMA)</t>
  </si>
  <si>
    <t>* Mars Reconnaissance Orbiter 2005 (MRO)</t>
  </si>
  <si>
    <t>* Lunar Science</t>
  </si>
  <si>
    <t>* DAVINCI</t>
  </si>
  <si>
    <t>* VERITAS</t>
  </si>
  <si>
    <t>* EnVision</t>
  </si>
  <si>
    <t>* Mars Atmosphere &amp; Volatile EvolutioN (MAVEN)</t>
  </si>
  <si>
    <t>* Planetary Decadal Future</t>
  </si>
  <si>
    <t>* Payloads and RI on Surface of the Moon (PRISM-1)</t>
  </si>
  <si>
    <t>* PRISM-2</t>
  </si>
  <si>
    <t>* PRISM-3</t>
  </si>
  <si>
    <t>* Artemis Instruments</t>
  </si>
  <si>
    <t>* Lunar Management</t>
  </si>
  <si>
    <t>* Mars-moon Exploration with GAmma Rays and NEutrons (MEGANE)</t>
  </si>
  <si>
    <t>* Open Source Science</t>
  </si>
  <si>
    <t>* Planetary Technology</t>
  </si>
  <si>
    <t>* OSIRIS Apophis Explorer</t>
  </si>
  <si>
    <t xml:space="preserve">* Scientific AI, Data &amp; Analytics (SAIDA) </t>
  </si>
  <si>
    <t>* High End Computing Capability</t>
  </si>
  <si>
    <t>* Lunar Reconnaissance Orbiter (LRO)</t>
  </si>
  <si>
    <t>* PRISM-4 (Landing Site Agnostic?)</t>
  </si>
  <si>
    <t>* Rosalind Franklin Mission (ROSA)</t>
  </si>
  <si>
    <t>* 2011 Mars Science Lab (MSL)</t>
  </si>
  <si>
    <t>* Science Agency Support</t>
  </si>
  <si>
    <t>* Artemis Deployed Instruments-1 (Artemis III Deployed Instruments)</t>
  </si>
  <si>
    <t>* Artemis Deployed Instruments-2</t>
  </si>
  <si>
    <t>* Lunar Terrain Vehicle Instruments</t>
  </si>
  <si>
    <t>NASA Planetary Science Division Budget Detail</t>
  </si>
  <si>
    <t>231402.02.12</t>
  </si>
  <si>
    <t>231402.02.13</t>
  </si>
  <si>
    <t>VIPER PSP</t>
  </si>
  <si>
    <t>Lucy PSP</t>
  </si>
  <si>
    <t>202844.02.14</t>
  </si>
  <si>
    <t>202844.02.15</t>
  </si>
  <si>
    <t>Precursor Science Investigations for Europa (PSIE)</t>
  </si>
  <si>
    <t>811073.01.11</t>
  </si>
  <si>
    <t>Astrobiology Support</t>
  </si>
  <si>
    <t>811073.02.43</t>
  </si>
  <si>
    <t>Lunar Analog Activities</t>
  </si>
  <si>
    <t>811073.02.55</t>
  </si>
  <si>
    <t>811073.02.56</t>
  </si>
  <si>
    <t>811073.02.57</t>
  </si>
  <si>
    <t>811073.02.58</t>
  </si>
  <si>
    <t>811073.02.59</t>
  </si>
  <si>
    <t>811073.02.60</t>
  </si>
  <si>
    <t>811073.02.61</t>
  </si>
  <si>
    <t>811073.08.02</t>
  </si>
  <si>
    <t>Planetary Protection Research Support Office</t>
  </si>
  <si>
    <t>COVID Augmentations</t>
  </si>
  <si>
    <t>Citizen Science</t>
  </si>
  <si>
    <t>Here to Observe</t>
  </si>
  <si>
    <t>Solar System Science</t>
  </si>
  <si>
    <t>Internal Support</t>
  </si>
  <si>
    <t>26-00736-F-HQ Updated Response.xlsx (June 16, 2026)</t>
  </si>
  <si>
    <t>26-00736-F-HQ Final Determination Package.pdf (May 5, 2026)</t>
  </si>
  <si>
    <t>fy-2025-spend-plan-march-2026.pdf (March 4, 2026)</t>
  </si>
  <si>
    <t>Budget in Raptor</t>
  </si>
  <si>
    <r>
      <rPr>
        <sz val="12"/>
        <color rgb="FF7030A0"/>
        <rFont val="Arial"/>
        <family val="2"/>
      </rPr>
      <t>266,015,029</t>
    </r>
    <r>
      <rPr>
        <sz val="12"/>
        <color theme="1"/>
        <rFont val="Arial"/>
        <family val="2"/>
      </rPr>
      <t xml:space="preserve"> </t>
    </r>
    <r>
      <rPr>
        <sz val="12"/>
        <color rgb="FFFF0000"/>
        <rFont val="Arial"/>
        <family val="2"/>
      </rPr>
      <t>RAPTOR 190,274,000</t>
    </r>
  </si>
  <si>
    <r>
      <rPr>
        <sz val="12"/>
        <color rgb="FF7030A0"/>
        <rFont val="Calibri (Body)"/>
      </rPr>
      <t>13,683,718</t>
    </r>
    <r>
      <rPr>
        <sz val="12"/>
        <color theme="1"/>
        <rFont val="Calibri"/>
        <family val="2"/>
        <scheme val="minor"/>
      </rPr>
      <t xml:space="preserve"> </t>
    </r>
    <r>
      <rPr>
        <sz val="12"/>
        <color rgb="FFFF0000"/>
        <rFont val="Calibri (Body)"/>
      </rPr>
      <t>RAPTOR 9,884,051</t>
    </r>
  </si>
  <si>
    <t>Model 2</t>
  </si>
  <si>
    <t xml:space="preserve">                    VIPER PSP</t>
  </si>
  <si>
    <t xml:space="preserve">                    Mars Multi-Mission DA &amp; Data Products</t>
  </si>
  <si>
    <t xml:space="preserve">                    Precursor Science Investigations for Europa (PSIE)</t>
  </si>
  <si>
    <t xml:space="preserve">                    Planetary Science and Technology through Analog Research (PSTAR)</t>
  </si>
  <si>
    <t xml:space="preserve">                    Lunar Analog Activities</t>
  </si>
  <si>
    <t xml:space="preserve">                    Early Career Awards</t>
  </si>
  <si>
    <t xml:space="preserve">                    Citizen Science</t>
  </si>
  <si>
    <t xml:space="preserve">                    FINESST</t>
  </si>
  <si>
    <t xml:space="preserve">                    Here to Observe</t>
  </si>
  <si>
    <t xml:space="preserve">                    Lucy PSP</t>
  </si>
  <si>
    <r>
      <t xml:space="preserve">Research and Analysis programs fund openly competed proposals for </t>
    </r>
    <r>
      <rPr>
        <u/>
        <sz val="24"/>
        <color rgb="FFFF0000"/>
        <rFont val="Calibri"/>
        <family val="2"/>
        <scheme val="minor"/>
      </rPr>
      <t xml:space="preserve">basic research </t>
    </r>
    <r>
      <rPr>
        <sz val="24"/>
        <color rgb="FFFF0000"/>
        <rFont val="Calibri"/>
        <family val="2"/>
        <scheme val="minor"/>
      </rPr>
      <t xml:space="preserve">and </t>
    </r>
    <r>
      <rPr>
        <u/>
        <sz val="24"/>
        <color rgb="FFFF0000"/>
        <rFont val="Calibri"/>
        <family val="2"/>
        <scheme val="minor"/>
      </rPr>
      <t>mission data analysis</t>
    </r>
    <r>
      <rPr>
        <sz val="24"/>
        <color rgb="FFFF0000"/>
        <rFont val="Calibri"/>
        <family val="2"/>
        <scheme val="minor"/>
      </rPr>
      <t xml:space="preserve">. </t>
    </r>
  </si>
  <si>
    <r>
      <t xml:space="preserve">Mission development and support </t>
    </r>
    <r>
      <rPr>
        <sz val="24"/>
        <color rgb="FF000000"/>
        <rFont val="Calibri"/>
        <family val="2"/>
        <scheme val="minor"/>
      </rPr>
      <t>[this should be funded by mission programs, e.g., SmallSats]</t>
    </r>
  </si>
  <si>
    <r>
      <t xml:space="preserve">Instrumentation/technology development </t>
    </r>
    <r>
      <rPr>
        <sz val="24"/>
        <color rgb="FF000000"/>
        <rFont val="Calibri"/>
        <family val="2"/>
        <scheme val="minor"/>
      </rPr>
      <t xml:space="preserve">[for which the Decadal Survey (V&amp;V) made a separate recommendation of 6-8% PSD mission budget] </t>
    </r>
  </si>
  <si>
    <r>
      <t xml:space="preserve">Research internally funded by the agency </t>
    </r>
    <r>
      <rPr>
        <sz val="24"/>
        <color rgb="FF000000"/>
        <rFont val="Calibri"/>
        <family val="2"/>
        <scheme val="minor"/>
      </rPr>
      <t>[which by definition is not openly competed, e.g., ISFM, SERA]</t>
    </r>
  </si>
  <si>
    <t>The following R&amp;A models make different assumptions about what is included in the above definition. Model 1 excludes  NAI and SSERVI (presuming budgets dominated by Center support) and excludes Participating Scientist Programs and Guest Investigator Programs (persuming primarily mission support). Model 2 includes NAI and SSERVI and additionally includes PSPs and GIPs. These models are guidelines on the application of the above definition to active program lines over the entire PSD budget. These serve as an example of how the Decadal Survey can provide guidance to NASA regarding the application of the R&amp;A definition it adopts.</t>
  </si>
  <si>
    <t>Discovery Research Subtotal</t>
  </si>
  <si>
    <t>Discovery Subtotal</t>
  </si>
  <si>
    <t>MISSING OTHER MISSIONS AND DATA ANALYSIS FROM ALL PROGRAMS</t>
  </si>
  <si>
    <t>New Frontiers Research Subtotal</t>
  </si>
  <si>
    <t>New Frontiers Subtotal</t>
  </si>
  <si>
    <t>Mars Research and Analysis Subtotal</t>
  </si>
  <si>
    <t>Mars Exploration Subtotal</t>
  </si>
  <si>
    <t>Outer Planets Research Subtotal</t>
  </si>
  <si>
    <t>Outer Planets Subtotal</t>
  </si>
  <si>
    <t>Planetary Instrument Definition &amp; Development</t>
  </si>
  <si>
    <t>NeoWISE/NEO</t>
  </si>
  <si>
    <t>Planetary Science R&amp;A Subtotal</t>
  </si>
  <si>
    <t>Planetary Science Research Subtotal</t>
  </si>
  <si>
    <t>* Trace Gas Orbiter - ExoMars</t>
  </si>
  <si>
    <t>* Dawn</t>
  </si>
  <si>
    <t>* Europa Lander</t>
  </si>
  <si>
    <t>* Cassini</t>
  </si>
  <si>
    <t>231402.02.09</t>
  </si>
  <si>
    <t xml:space="preserve">* Lunar Reconnaissance Orbiter  </t>
  </si>
  <si>
    <t>* MESSENGER</t>
  </si>
  <si>
    <t>* GRAIL</t>
  </si>
  <si>
    <t>231402.02.03</t>
  </si>
  <si>
    <t>MESSENGER PSP</t>
  </si>
  <si>
    <t>231402.02.04</t>
  </si>
  <si>
    <t>231402.02.05</t>
  </si>
  <si>
    <t>231402.02.06</t>
  </si>
  <si>
    <t>Multimission Archive</t>
  </si>
  <si>
    <t>231402.02.07</t>
  </si>
  <si>
    <t>GRAIL GSP</t>
  </si>
  <si>
    <t>231402.02.08</t>
  </si>
  <si>
    <t>LADEE Science Team</t>
  </si>
  <si>
    <t>* Mars Program Science</t>
  </si>
  <si>
    <t>MAVEN PSP</t>
  </si>
  <si>
    <t>* Directorate Management</t>
  </si>
  <si>
    <t>Education, Outreach, Stratcom, cross-division cofunding, etc.</t>
  </si>
  <si>
    <t>NLSI &amp; SSERVI</t>
  </si>
  <si>
    <t>* Planetary Missions Program Office (Planetary/Discovery Management)</t>
  </si>
  <si>
    <t>* New Frontiers Management</t>
  </si>
  <si>
    <t>* ASPERA-3</t>
  </si>
  <si>
    <t>* Deep Impact</t>
  </si>
  <si>
    <t>* Mars Science Laboratory</t>
  </si>
  <si>
    <t>* Outer Planets Future Mission</t>
  </si>
  <si>
    <t>* ICEE - Instrument Concepts for Europa Exploration</t>
  </si>
  <si>
    <t>* Lunar Atmosphere and Dust Environment Explorer</t>
  </si>
  <si>
    <t>* Surface Science Lander Technology</t>
  </si>
  <si>
    <t>* LRO Science Missions</t>
  </si>
  <si>
    <t>Lunar Management</t>
  </si>
  <si>
    <t>Lunar Science</t>
  </si>
  <si>
    <t xml:space="preserve">       * LADEE GIP</t>
  </si>
  <si>
    <t>Lunar Science Subtotal</t>
  </si>
  <si>
    <t>Lunar Discovery Subtotal</t>
  </si>
  <si>
    <t>MER PSP</t>
  </si>
  <si>
    <t>627795.01.02</t>
  </si>
  <si>
    <t>Outer Planets Supporting Researh (1 Year, non-recurring)</t>
  </si>
  <si>
    <t>Hayabusa PSP</t>
  </si>
  <si>
    <t>964946.02.01</t>
    <phoneticPr fontId="1" type="noConversion"/>
  </si>
  <si>
    <t>964946.02.02</t>
    <phoneticPr fontId="1" type="noConversion"/>
  </si>
  <si>
    <t>964946.02.04</t>
    <phoneticPr fontId="1" type="noConversion"/>
  </si>
  <si>
    <t>964946.02.06</t>
    <phoneticPr fontId="1" type="noConversion"/>
  </si>
  <si>
    <t>* Stardust</t>
  </si>
  <si>
    <t>* Moon Mineralogy Mapper</t>
  </si>
  <si>
    <t>FY 2011 Actual in the 2013 PBR</t>
  </si>
  <si>
    <t>11-HQ-F-01230 RESPONSIVE DOCUMENT (18).xlsx</t>
  </si>
  <si>
    <t>122112_Green_report_to_PSS.pdf</t>
  </si>
  <si>
    <r>
      <rPr>
        <sz val="12"/>
        <color theme="1"/>
        <rFont val="Arial"/>
        <family val="2"/>
      </rPr>
      <t>1,</t>
    </r>
    <r>
      <rPr>
        <sz val="12"/>
        <color theme="4"/>
        <rFont val="Arial"/>
        <family val="2"/>
      </rPr>
      <t xml:space="preserve"> </t>
    </r>
    <r>
      <rPr>
        <sz val="12"/>
        <color rgb="FF00B050"/>
        <rFont val="Arial"/>
        <family val="2"/>
      </rPr>
      <t>2,</t>
    </r>
    <r>
      <rPr>
        <sz val="12"/>
        <color theme="4"/>
        <rFont val="Arial"/>
        <family val="2"/>
      </rPr>
      <t xml:space="preserve"> </t>
    </r>
    <r>
      <rPr>
        <sz val="12"/>
        <color rgb="FFFF0000"/>
        <rFont val="Arial"/>
        <family val="2"/>
      </rPr>
      <t>3</t>
    </r>
  </si>
  <si>
    <t>FY 2012 Actual in the 2014 PBR</t>
  </si>
  <si>
    <t>TBD</t>
  </si>
  <si>
    <r>
      <rPr>
        <sz val="12"/>
        <color rgb="FFFF0000"/>
        <rFont val="Arial"/>
        <family val="2"/>
      </rPr>
      <t>3,</t>
    </r>
    <r>
      <rPr>
        <sz val="12"/>
        <color theme="4"/>
        <rFont val="Arial"/>
        <family val="2"/>
      </rPr>
      <t xml:space="preserve"> </t>
    </r>
    <r>
      <rPr>
        <sz val="12"/>
        <color theme="1"/>
        <rFont val="Arial"/>
        <family val="2"/>
      </rPr>
      <t xml:space="preserve">4, </t>
    </r>
    <r>
      <rPr>
        <sz val="12"/>
        <color theme="7" tint="-0.499984740745262"/>
        <rFont val="Arial"/>
        <family val="2"/>
      </rPr>
      <t>5</t>
    </r>
  </si>
  <si>
    <t>FY 2013 Actual in the 2015 PBR</t>
  </si>
  <si>
    <t>FY13 Operating Plan in the 2015 PBR (Comparability Adjustment Tables)</t>
  </si>
  <si>
    <r>
      <rPr>
        <sz val="12"/>
        <color theme="1"/>
        <rFont val="Arial"/>
        <family val="2"/>
      </rPr>
      <t>6,</t>
    </r>
    <r>
      <rPr>
        <sz val="12"/>
        <color theme="4"/>
        <rFont val="Arial"/>
        <family val="2"/>
      </rPr>
      <t xml:space="preserve"> </t>
    </r>
    <r>
      <rPr>
        <sz val="12"/>
        <color rgb="FF00B050"/>
        <rFont val="Arial"/>
        <family val="2"/>
      </rPr>
      <t>7,</t>
    </r>
    <r>
      <rPr>
        <sz val="12"/>
        <color theme="4"/>
        <rFont val="Arial"/>
        <family val="2"/>
      </rPr>
      <t xml:space="preserve"> </t>
    </r>
    <r>
      <rPr>
        <sz val="12"/>
        <color rgb="FFFF0000"/>
        <rFont val="Arial"/>
        <family val="2"/>
      </rPr>
      <t>8</t>
    </r>
  </si>
  <si>
    <t>FY 2014 Actual in the 2016 PBR</t>
  </si>
  <si>
    <r>
      <rPr>
        <sz val="12"/>
        <color rgb="FFFF0000"/>
        <rFont val="Arial"/>
        <family val="2"/>
      </rPr>
      <t>8,</t>
    </r>
    <r>
      <rPr>
        <sz val="12"/>
        <color theme="1"/>
        <rFont val="Arial"/>
        <family val="2"/>
      </rPr>
      <t xml:space="preserve"> 9</t>
    </r>
  </si>
  <si>
    <t>FY 2015 Actual in the 2017 PBR</t>
  </si>
  <si>
    <r>
      <rPr>
        <sz val="12"/>
        <color rgb="FFFF0000"/>
        <rFont val="Arial"/>
        <family val="2"/>
      </rPr>
      <t xml:space="preserve">8, </t>
    </r>
    <r>
      <rPr>
        <sz val="12"/>
        <color theme="1"/>
        <rFont val="Arial"/>
        <family val="2"/>
      </rPr>
      <t>10</t>
    </r>
  </si>
  <si>
    <t>FY 2016 Actual in the 2018 PBR</t>
  </si>
  <si>
    <r>
      <rPr>
        <sz val="12"/>
        <color rgb="FFFF0000"/>
        <rFont val="Arial"/>
        <family val="2"/>
      </rPr>
      <t>8,</t>
    </r>
    <r>
      <rPr>
        <sz val="12"/>
        <color theme="1"/>
        <rFont val="Arial"/>
        <family val="2"/>
      </rPr>
      <t xml:space="preserve"> 11</t>
    </r>
  </si>
  <si>
    <t>FY 2017 Operating Plan/Actual in the 2019 PBR</t>
  </si>
  <si>
    <t>21-HQ-F-00103 2017 to 2019 Budget</t>
  </si>
  <si>
    <t>Planetary FOIA Report 2-1-21 (part of 21-HQ-F-00103 response)</t>
  </si>
  <si>
    <r>
      <rPr>
        <sz val="12"/>
        <color theme="1"/>
        <rFont val="Arial"/>
        <family val="2"/>
      </rPr>
      <t>12,</t>
    </r>
    <r>
      <rPr>
        <sz val="12"/>
        <color rgb="FFFF0000"/>
        <rFont val="Arial"/>
        <family val="2"/>
      </rPr>
      <t xml:space="preserve"> </t>
    </r>
    <r>
      <rPr>
        <sz val="12"/>
        <color theme="7" tint="-0.499984740745262"/>
        <rFont val="Arial"/>
        <family val="2"/>
      </rPr>
      <t>13,</t>
    </r>
    <r>
      <rPr>
        <sz val="12"/>
        <color rgb="FFFF0000"/>
        <rFont val="Arial"/>
        <family val="2"/>
      </rPr>
      <t xml:space="preserve"> 14</t>
    </r>
  </si>
  <si>
    <t>FY 2018 Operating Plan/Actual in the 2020 PBR</t>
  </si>
  <si>
    <r>
      <t xml:space="preserve">13, </t>
    </r>
    <r>
      <rPr>
        <sz val="12"/>
        <color rgb="FFFF0000"/>
        <rFont val="Arial"/>
        <family val="2"/>
      </rPr>
      <t>14,</t>
    </r>
    <r>
      <rPr>
        <sz val="12"/>
        <color theme="7" tint="-0.499984740745262"/>
        <rFont val="Arial"/>
        <family val="2"/>
      </rPr>
      <t xml:space="preserve"> </t>
    </r>
    <r>
      <rPr>
        <sz val="12"/>
        <color theme="1"/>
        <rFont val="Arial"/>
        <family val="2"/>
      </rPr>
      <t>15</t>
    </r>
  </si>
  <si>
    <t>FY 2019 Operating Plan in the 2021 PBR</t>
  </si>
  <si>
    <t>21-HQ-F-00103 2019 to 2020 Budget_210222</t>
  </si>
  <si>
    <r>
      <rPr>
        <sz val="12"/>
        <color theme="7" tint="-0.499984740745262"/>
        <rFont val="Arial"/>
        <family val="2"/>
      </rPr>
      <t>13,</t>
    </r>
    <r>
      <rPr>
        <sz val="12"/>
        <color rgb="FF00B050"/>
        <rFont val="Arial"/>
        <family val="2"/>
      </rPr>
      <t xml:space="preserve"> </t>
    </r>
    <r>
      <rPr>
        <sz val="12"/>
        <color rgb="FFFF0000"/>
        <rFont val="Arial"/>
        <family val="2"/>
      </rPr>
      <t>14,</t>
    </r>
    <r>
      <rPr>
        <sz val="12"/>
        <color rgb="FF00B050"/>
        <rFont val="Arial"/>
        <family val="2"/>
      </rPr>
      <t xml:space="preserve"> </t>
    </r>
    <r>
      <rPr>
        <sz val="12"/>
        <color theme="1"/>
        <rFont val="Arial"/>
        <family val="2"/>
      </rPr>
      <t>16,</t>
    </r>
    <r>
      <rPr>
        <sz val="12"/>
        <color rgb="FF00B050"/>
        <rFont val="Arial"/>
        <family val="2"/>
      </rPr>
      <t xml:space="preserve"> 17</t>
    </r>
  </si>
  <si>
    <t>FY 2020 Operating Plan in the 2022 PBR</t>
  </si>
  <si>
    <r>
      <rPr>
        <sz val="12"/>
        <color rgb="FFFF0000"/>
        <rFont val="Arial"/>
        <family val="2"/>
      </rPr>
      <t>14,</t>
    </r>
    <r>
      <rPr>
        <sz val="12"/>
        <color theme="1"/>
        <rFont val="Arial"/>
        <family val="2"/>
      </rPr>
      <t xml:space="preserve"> </t>
    </r>
    <r>
      <rPr>
        <sz val="12"/>
        <color rgb="FF00B050"/>
        <rFont val="Arial"/>
        <family val="2"/>
      </rPr>
      <t>17,</t>
    </r>
    <r>
      <rPr>
        <sz val="12"/>
        <color theme="1"/>
        <rFont val="Arial"/>
        <family val="2"/>
      </rPr>
      <t xml:space="preserve"> 18</t>
    </r>
  </si>
  <si>
    <t>FY 2021 Operating Plan in the 2023 PBR</t>
  </si>
  <si>
    <r>
      <rPr>
        <sz val="12"/>
        <color theme="1"/>
        <rFont val="Arial"/>
        <family val="2"/>
      </rPr>
      <t>19,</t>
    </r>
    <r>
      <rPr>
        <sz val="12"/>
        <color theme="7" tint="-0.499984740745262"/>
        <rFont val="Arial"/>
        <family val="2"/>
      </rPr>
      <t xml:space="preserve"> </t>
    </r>
    <r>
      <rPr>
        <sz val="12"/>
        <color rgb="FFFF0000"/>
        <rFont val="Arial"/>
        <family val="2"/>
      </rPr>
      <t>20,</t>
    </r>
    <r>
      <rPr>
        <sz val="12"/>
        <color theme="7" tint="-0.499984740745262"/>
        <rFont val="Arial"/>
        <family val="2"/>
      </rPr>
      <t xml:space="preserve"> 21</t>
    </r>
  </si>
  <si>
    <t>FY 2022 Operating Plan in the 2024 PBR</t>
  </si>
  <si>
    <r>
      <rPr>
        <sz val="12"/>
        <color rgb="FFFF0000"/>
        <rFont val="Arial"/>
        <family val="2"/>
      </rPr>
      <t xml:space="preserve">20, </t>
    </r>
    <r>
      <rPr>
        <sz val="12"/>
        <color theme="7" tint="-0.499984740745262"/>
        <rFont val="Arial"/>
        <family val="2"/>
      </rPr>
      <t>21,</t>
    </r>
    <r>
      <rPr>
        <sz val="12"/>
        <color rgb="FFFF0000"/>
        <rFont val="Arial"/>
        <family val="2"/>
      </rPr>
      <t xml:space="preserve"> </t>
    </r>
    <r>
      <rPr>
        <sz val="12"/>
        <color theme="1"/>
        <rFont val="Arial"/>
        <family val="2"/>
      </rPr>
      <t>22</t>
    </r>
  </si>
  <si>
    <t>FY 2023 Operating Plan in the 2025 PBR</t>
  </si>
  <si>
    <r>
      <rPr>
        <sz val="12"/>
        <color rgb="FFFF0000"/>
        <rFont val="Arial"/>
        <family val="2"/>
      </rPr>
      <t>20,</t>
    </r>
    <r>
      <rPr>
        <sz val="12"/>
        <color theme="1"/>
        <rFont val="Arial"/>
        <family val="2"/>
      </rPr>
      <t xml:space="preserve"> </t>
    </r>
    <r>
      <rPr>
        <sz val="12"/>
        <color theme="7" tint="-0.499984740745262"/>
        <rFont val="Arial"/>
        <family val="2"/>
      </rPr>
      <t>21,</t>
    </r>
    <r>
      <rPr>
        <sz val="12"/>
        <color theme="1"/>
        <rFont val="Arial"/>
        <family val="2"/>
      </rPr>
      <t xml:space="preserve"> 23</t>
    </r>
  </si>
  <si>
    <t>FY 2024 Operating Plan in the 2026 PBR</t>
  </si>
  <si>
    <r>
      <rPr>
        <sz val="12"/>
        <color rgb="FFFF0000"/>
        <rFont val="Arial"/>
        <family val="2"/>
      </rPr>
      <t>20,</t>
    </r>
    <r>
      <rPr>
        <sz val="12"/>
        <color theme="7" tint="-0.499984740745262"/>
        <rFont val="Arial"/>
        <family val="2"/>
      </rPr>
      <t xml:space="preserve"> 21, </t>
    </r>
    <r>
      <rPr>
        <sz val="12"/>
        <color theme="1"/>
        <rFont val="Arial"/>
        <family val="2"/>
      </rPr>
      <t>24</t>
    </r>
  </si>
  <si>
    <r>
      <rPr>
        <sz val="12"/>
        <color rgb="FFFF0000"/>
        <rFont val="Calibri (Body)"/>
      </rPr>
      <t xml:space="preserve">20, </t>
    </r>
    <r>
      <rPr>
        <sz val="12"/>
        <color theme="7" tint="-0.499984740745262"/>
        <rFont val="Calibri (Body)"/>
      </rPr>
      <t>21,</t>
    </r>
    <r>
      <rPr>
        <sz val="12"/>
        <color rgb="FFFF0000"/>
        <rFont val="Calibri (Body)"/>
      </rPr>
      <t xml:space="preserve">  </t>
    </r>
    <r>
      <rPr>
        <sz val="12"/>
        <color rgb="FF00B050"/>
        <rFont val="Calibri (Body)"/>
      </rPr>
      <t>25</t>
    </r>
  </si>
  <si>
    <r>
      <t xml:space="preserve">Research and Analysis programs fund openly competed proposals for </t>
    </r>
    <r>
      <rPr>
        <u/>
        <sz val="24"/>
        <color rgb="FFFF0000"/>
        <rFont val="Calibri"/>
        <family val="2"/>
        <scheme val="minor"/>
      </rPr>
      <t xml:space="preserve">basic research </t>
    </r>
    <r>
      <rPr>
        <sz val="24"/>
        <color rgb="FFFF0000"/>
        <rFont val="Calibri"/>
        <family val="2"/>
        <scheme val="minor"/>
      </rPr>
      <t xml:space="preserve">and </t>
    </r>
    <r>
      <rPr>
        <u/>
        <sz val="24"/>
        <color rgb="FFFF0000"/>
        <rFont val="Calibri"/>
        <family val="2"/>
        <scheme val="minor"/>
      </rPr>
      <t>mission data analysis</t>
    </r>
    <r>
      <rPr>
        <sz val="24"/>
        <color rgb="FFFF0000"/>
        <rFont val="Calibri"/>
        <family val="2"/>
        <scheme val="minor"/>
      </rPr>
      <t>. </t>
    </r>
  </si>
  <si>
    <r>
      <t xml:space="preserve">Mission development and support </t>
    </r>
    <r>
      <rPr>
        <sz val="24"/>
        <color theme="1"/>
        <rFont val="Calibri"/>
        <family val="2"/>
        <scheme val="minor"/>
      </rPr>
      <t>[this should be funded by mission programs, e.g., SmallSats]</t>
    </r>
  </si>
  <si>
    <r>
      <t xml:space="preserve">Instrumentation/technology development </t>
    </r>
    <r>
      <rPr>
        <sz val="24"/>
        <color theme="1"/>
        <rFont val="Calibri"/>
        <family val="2"/>
        <scheme val="minor"/>
      </rPr>
      <t>[for which the Decadal Survey (V&amp;V) made a separate recommendation of 6-8% PSD mission budget] </t>
    </r>
  </si>
  <si>
    <r>
      <t xml:space="preserve">Research internally funded by the agency </t>
    </r>
    <r>
      <rPr>
        <sz val="24"/>
        <color theme="1"/>
        <rFont val="Calibri"/>
        <family val="2"/>
        <scheme val="minor"/>
      </rPr>
      <t>[which by definition is not openly competed, e.g., ISFM, SERA]</t>
    </r>
  </si>
  <si>
    <t>The following R&amp;A models make different assumptions about what is included in the above definition. Model 1 excludes  NAI and SSERVI (presuming budgets dominated by Center support) and excludes Participating Scientist Programs and Guest Investigator Programs (persuming primarily mission support). Model 2 includes NAI and SSERVI, and additionally includes PSPs and GIPs. These models are guidelines on the application of the above definition to active program lines over the entire PSD budget. These serve as an example of how the Decadal Survey can provide guidance to NASA regarding the application of the R&amp;A definition it adopts.</t>
  </si>
  <si>
    <t>          * Discovery Research</t>
  </si>
  <si>
    <t>                    Laboratory Analysis of Returned Samples (LARS)</t>
  </si>
  <si>
    <t xml:space="preserve">                    MESSENGER PSP</t>
  </si>
  <si>
    <t>          * New Frontiers Research</t>
  </si>
  <si>
    <t>                    Jupiter Data Analysis Program</t>
  </si>
  <si>
    <t>Mars Exploration </t>
  </si>
  <si>
    <t>          * Mars Research and Analysis</t>
  </si>
  <si>
    <t>                    Mars Multi-Mission DA &amp; Data Products</t>
  </si>
  <si>
    <t>                    Mars Fundamental Research (MFR)</t>
  </si>
  <si>
    <t>                    Mars Data Analysis Program (MDAP)</t>
  </si>
  <si>
    <t xml:space="preserve">                    Phoenix DAP</t>
  </si>
  <si>
    <t>          * Outer Planets Research</t>
  </si>
  <si>
    <t>          * Planetary Science Research and Analysis (SSE R&amp;A)</t>
  </si>
  <si>
    <t>                    Cosmochemistry</t>
  </si>
  <si>
    <t>                    Planetary Astronomy</t>
  </si>
  <si>
    <t>                    Planetary Atmospheres</t>
  </si>
  <si>
    <t>                    Origins of Solar Systems-planetary</t>
  </si>
  <si>
    <t xml:space="preserve">                    Hayabusa PSP</t>
  </si>
  <si>
    <r>
      <t xml:space="preserve">Lunar Discovery and Exploration </t>
    </r>
    <r>
      <rPr>
        <b/>
        <sz val="18"/>
        <color theme="1"/>
        <rFont val="Arial"/>
        <family val="2"/>
      </rPr>
      <t>(nee Lunar Quest)</t>
    </r>
  </si>
  <si>
    <t xml:space="preserve">          * Lunar Science</t>
  </si>
  <si>
    <t>11-HQ-F-01230 assumed</t>
  </si>
  <si>
    <t>x+A56</t>
  </si>
  <si>
    <t xml:space="preserve">                    Lunar Advanced Science &amp; Exploration Research (LASER)</t>
  </si>
  <si>
    <t xml:space="preserve">            * Lunar Science</t>
  </si>
  <si>
    <t>Lunar Quest</t>
  </si>
  <si>
    <t xml:space="preserve">                    Planetary Science US Participating Investigator Program</t>
  </si>
  <si>
    <t xml:space="preserve">                    NASA Lunar Science Institute (NLSI)</t>
  </si>
  <si>
    <t xml:space="preserve">                    Origins of Solar Systems-planetary</t>
  </si>
  <si>
    <t xml:space="preserve">                    Planetary Atmospheres</t>
  </si>
  <si>
    <t xml:space="preserve">                    Cosmochemistry</t>
  </si>
  <si>
    <t xml:space="preserve">                    GRAIL GSP</t>
  </si>
  <si>
    <r>
      <t xml:space="preserve">                    </t>
    </r>
    <r>
      <rPr>
        <sz val="18"/>
        <color rgb="FFFF0000"/>
        <rFont val="Arial"/>
        <family val="2"/>
      </rPr>
      <t>Jupiter Data Analysis Program</t>
    </r>
  </si>
  <si>
    <t xml:space="preserve">                    MAVEN PSP</t>
  </si>
  <si>
    <t xml:space="preserve">                    LADEE GIP</t>
  </si>
  <si>
    <t xml:space="preserve">                    Early Career Fellowships</t>
  </si>
  <si>
    <t xml:space="preserve">                    NLSI &amp; SSERVI</t>
  </si>
  <si>
    <t xml:space="preserve">                    Jupiter Data Analysis Program</t>
  </si>
  <si>
    <t xml:space="preserve">                    Laboratory Analysis of Returned Samples - NF</t>
  </si>
  <si>
    <t xml:space="preserve">                    Early Career Felowships</t>
  </si>
  <si>
    <t>The following R&amp;A models make different assumptions about what is included in the above definition. Model 1 excludes  NAI and SSERVI (presuming budgets dominated by Center support) and excludes Participating Scientist Programs and Guest Investigator Programs (persuming primarily mission support). Model 2 includes NAI and SSERVI. Model 3 additionally includes PSPs and GIPs. These models are guidelines on the application of the above definition to active program lines over the entire PSD budget. These serve as an example of how the Decadal Survey can provide guidance to NASA regarding the application of the R&amp;A definition it adopts.</t>
  </si>
  <si>
    <t xml:space="preserve">                    Rosetta Data Analysis Program</t>
  </si>
  <si>
    <t xml:space="preserve">                    InSight PSP</t>
  </si>
  <si>
    <t xml:space="preserve">                            NOTE: Should also include non-Tech tasks of PSTAR</t>
  </si>
  <si>
    <t xml:space="preserve">                            NOTE: Add other PSPs/GIPs funded in 2020 when budget information available</t>
  </si>
  <si>
    <t xml:space="preserve">                            NOTE: Should also include SSO tasks within NEOO, if any</t>
  </si>
  <si>
    <t>REFERENCES</t>
  </si>
  <si>
    <r>
      <rPr>
        <sz val="12"/>
        <color rgb="FF7030A0"/>
        <rFont val="Arial"/>
        <family val="2"/>
      </rPr>
      <t>10,900,872</t>
    </r>
    <r>
      <rPr>
        <sz val="12"/>
        <color theme="1"/>
        <rFont val="Arial"/>
        <family val="2"/>
      </rPr>
      <t xml:space="preserve"> </t>
    </r>
    <r>
      <rPr>
        <sz val="12"/>
        <color rgb="FFFF0000"/>
        <rFont val="Arial"/>
        <family val="2"/>
      </rPr>
      <t>RAPTOR 11,976,076</t>
    </r>
  </si>
  <si>
    <r>
      <rPr>
        <sz val="12"/>
        <color rgb="FF7030A0"/>
        <rFont val="Arial"/>
        <family val="2"/>
      </rPr>
      <t>8,531,242</t>
    </r>
    <r>
      <rPr>
        <sz val="12"/>
        <color rgb="FF19376A"/>
        <rFont val="Arial"/>
        <family val="2"/>
      </rPr>
      <t xml:space="preserve"> </t>
    </r>
    <r>
      <rPr>
        <sz val="12"/>
        <color rgb="FFFF0000"/>
        <rFont val="Arial"/>
        <family val="2"/>
      </rPr>
      <t>RAPTOR 6,979,000</t>
    </r>
  </si>
  <si>
    <r>
      <rPr>
        <sz val="12"/>
        <color rgb="FF7030A0"/>
        <rFont val="Arial"/>
        <family val="2"/>
      </rPr>
      <t>13,652,621</t>
    </r>
    <r>
      <rPr>
        <sz val="12"/>
        <color rgb="FF19376A"/>
        <rFont val="Arial"/>
        <family val="2"/>
      </rPr>
      <t xml:space="preserve"> </t>
    </r>
    <r>
      <rPr>
        <sz val="12"/>
        <color rgb="FFFF0000"/>
        <rFont val="Arial"/>
        <family val="2"/>
      </rPr>
      <t>RAPTOR 13,560,000</t>
    </r>
  </si>
  <si>
    <t>Mars Science Laboratory PSP</t>
  </si>
  <si>
    <t xml:space="preserve">                    Mars Science Laboratory PSP</t>
  </si>
  <si>
    <t>Dawn at Vesta PSP</t>
  </si>
  <si>
    <t>Dawn at Ceres GIP</t>
  </si>
  <si>
    <t>Rosetta Data Analysis Program</t>
  </si>
  <si>
    <t>Hayabusa2 PSP</t>
  </si>
  <si>
    <t>Outer Planets Research Program (OPR)</t>
  </si>
  <si>
    <t>Cassini Data Analysis Program (CDAP)</t>
  </si>
  <si>
    <t>Lunar Advanced Science and Exploration Research Program (LASER)</t>
  </si>
  <si>
    <t>Emerging Worlds (EW)</t>
  </si>
  <si>
    <t>Planetary Mission Data Analysis Program (PMDAP)</t>
  </si>
  <si>
    <t>Internal Scientist Funding Model (ISFM) - Planetary</t>
  </si>
  <si>
    <t>Interdisciplinary Consortia for Astrobiology Research (ICAR)</t>
  </si>
  <si>
    <t>NASA Lunar Science Institute (NLSI)</t>
  </si>
  <si>
    <t>Solar System Exploration Research Virtual Institute (SSERVI)</t>
  </si>
  <si>
    <t>Planetary Geology and Geophysics (PGG)</t>
  </si>
  <si>
    <t>NASA Astrobiology Institute (NAI)</t>
  </si>
  <si>
    <t>Exobiology &amp; Evolutionary Biology (EXO)</t>
  </si>
  <si>
    <t>LRO PSP</t>
  </si>
  <si>
    <t>Moon and Mars Mission Activities Program (MAMMA)</t>
  </si>
  <si>
    <t>                    Outer Planets Research Program (OPR)</t>
  </si>
  <si>
    <t>                    Planetary Geology and Geophysics (PGG)</t>
  </si>
  <si>
    <t>Planetary Protection Program</t>
  </si>
  <si>
    <t>                    Planetary Protection Program</t>
  </si>
  <si>
    <t>                    NASA Astrobiology Institute (NAI)</t>
  </si>
  <si>
    <t xml:space="preserve">                   Planetary Geology and Geophysics (PGG)</t>
  </si>
  <si>
    <t xml:space="preserve">                   Lunar Advanced Science &amp; Exploration Research (LASER)</t>
  </si>
  <si>
    <t xml:space="preserve">                   Moon and Mars Mission Activities Program (MAMMA)</t>
  </si>
  <si>
    <t>                   NASA Astrobiology Institute (NAI)</t>
  </si>
  <si>
    <t xml:space="preserve">                   NASA Lunar Science Institute (NLSI)</t>
  </si>
  <si>
    <t xml:space="preserve">                   Lunar Reconnaissance Orbiter PSP</t>
  </si>
  <si>
    <t xml:space="preserve">                    Exobiology &amp; Evolutionary Biology (EXO)</t>
  </si>
  <si>
    <t xml:space="preserve">                   Exobiology &amp; Evolutionary Biology (EXO)</t>
  </si>
  <si>
    <t>Astrobiology S&amp;T-Exploring the Planets (ASTEP)</t>
  </si>
  <si>
    <t>Astrobiology S&amp;T-Instrument Dev (ASTID)</t>
  </si>
  <si>
    <t>Moon Mars Analog Mission Activities Program (MMAMA)</t>
  </si>
  <si>
    <t>                    Discovery Data Analysis Program (DDAP)</t>
  </si>
  <si>
    <t>                    Cassini Data Analysis Program (CDAP)</t>
  </si>
  <si>
    <t>                    Astrobiology S&amp;T-Exploring the Planets (ASTEP)</t>
  </si>
  <si>
    <t>Lunar Advanced Science and Exploration Research (LASER)</t>
  </si>
  <si>
    <t xml:space="preserve">                    Solar System Exploration Research Virtual Institute (SSERVI) </t>
  </si>
  <si>
    <t xml:space="preserve">                    Dawn at Vesta PSP</t>
  </si>
  <si>
    <t xml:space="preserve">                    Dawn at Ceres GIP</t>
  </si>
  <si>
    <t xml:space="preserve">                    Planetary Mission Data Analysis Program (PMDAP)</t>
  </si>
  <si>
    <t xml:space="preserve">                    Emerging Worlds (EW)</t>
  </si>
  <si>
    <t xml:space="preserve">                    Hayabusa2 PSP</t>
  </si>
  <si>
    <t xml:space="preserve">                    Interdisciplinary Consortia for Astrobiology Research (ICAR)</t>
  </si>
  <si>
    <t xml:space="preserve">                    Moon and Mars Mission Activities Program (MAMMA)</t>
  </si>
  <si>
    <t>Model 2 = Model 1 + PSPs/GIPs + NAI/NLSI/SSERVI</t>
  </si>
  <si>
    <t>assumed</t>
  </si>
  <si>
    <t>Discovery Data Analysis Program (DDAP)</t>
  </si>
  <si>
    <t>Mars Instrument Development (MIDP)</t>
  </si>
  <si>
    <t>Clipper Next Generation</t>
  </si>
  <si>
    <t>Future Investigators in NASA Earth and Space Science and Technology (FINESST)</t>
  </si>
  <si>
    <t>Planetary Instrument Definition &amp; Development (PIDDP)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</si>
</sst>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44" formatCode="_(&quot;$&quot;* #,##0.00_);_(&quot;$&quot;* \(#,##0.00\);_(&quot;$&quot;* &quot;-&quot;??_);_(@_)"/>
    <numFmt numFmtId="43" formatCode="_(* #,##0.00_);_(* \(#,##0.00\);_(* &quot;-&quot;??_);_(@_)"/>
    <numFmt numFmtId="164" formatCode="_(* #,##0_);_(* \(#,##0\);_(* &quot;-&quot;??_);_(@_)"/>
  </numFmts>
  <fonts count="71" x14ac:knownFonts="1">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12"/>
      <color theme="4"/>
      <name val="Calibri"/>
      <family val="2"/>
      <scheme val="minor"/>
    </font>
    <font>
      <b/>
      <sz val="12"/>
      <color theme="4"/>
      <name val="Calibri"/>
      <family val="2"/>
      <scheme val="minor"/>
    </font>
    <font>
      <b/>
      <i/>
      <sz val="12"/>
      <color theme="1"/>
      <name val="Calibri"/>
      <family val="2"/>
      <scheme val="minor"/>
    </font>
    <font>
      <i/>
      <sz val="12"/>
      <color theme="1"/>
      <name val="Calibri"/>
      <family val="2"/>
      <scheme val="minor"/>
    </font>
    <font>
      <sz val="12"/>
      <color rgb="FFFF0000"/>
      <name val="Arial"/>
      <family val="2"/>
    </font>
    <font>
      <sz val="12"/>
      <color theme="4"/>
      <name val="Arial"/>
      <family val="2"/>
    </font>
    <font>
      <i/>
      <sz val="12"/>
      <color theme="4"/>
      <name val="Arial"/>
      <family val="2"/>
    </font>
    <font>
      <b/>
      <i/>
      <sz val="12"/>
      <color theme="4"/>
      <name val="Calibri"/>
      <family val="2"/>
      <scheme val="minor"/>
    </font>
    <font>
      <b/>
      <i/>
      <sz val="12"/>
      <color theme="4"/>
      <name val="Arial"/>
      <family val="2"/>
    </font>
    <font>
      <b/>
      <i/>
      <sz val="12"/>
      <color theme="1"/>
      <name val="Arial"/>
      <family val="2"/>
    </font>
    <font>
      <sz val="12"/>
      <color theme="1"/>
      <name val="Arial"/>
      <family val="2"/>
    </font>
    <font>
      <i/>
      <sz val="12"/>
      <color theme="1"/>
      <name val="Arial"/>
      <family val="2"/>
    </font>
    <font>
      <b/>
      <sz val="12"/>
      <color theme="4"/>
      <name val="Arial"/>
      <family val="2"/>
    </font>
    <font>
      <b/>
      <sz val="12"/>
      <color theme="1"/>
      <name val="Arial"/>
      <family val="2"/>
    </font>
    <font>
      <sz val="10"/>
      <color theme="1"/>
      <name val="Arial"/>
      <family val="2"/>
    </font>
    <font>
      <b/>
      <sz val="10"/>
      <color theme="1"/>
      <name val="Arial"/>
      <family val="2"/>
    </font>
    <font>
      <sz val="36"/>
      <color theme="1"/>
      <name val="Calibri (Body)"/>
    </font>
    <font>
      <sz val="32"/>
      <color rgb="FFFF0000"/>
      <name val="Calibri"/>
      <family val="2"/>
      <scheme val="minor"/>
    </font>
    <font>
      <i/>
      <sz val="32"/>
      <color rgb="FFFF0000"/>
      <name val="Calibri"/>
      <family val="2"/>
      <scheme val="minor"/>
    </font>
    <font>
      <sz val="16"/>
      <color theme="1"/>
      <name val="Calibri (Body)"/>
    </font>
    <font>
      <sz val="24"/>
      <color theme="1"/>
      <name val="Calibri (Body)"/>
    </font>
    <font>
      <sz val="12"/>
      <color rgb="FF00B050"/>
      <name val="Arial"/>
      <family val="2"/>
    </font>
    <font>
      <b/>
      <sz val="12"/>
      <color rgb="FF00B050"/>
      <name val="Calibri"/>
      <family val="2"/>
      <scheme val="minor"/>
    </font>
    <font>
      <sz val="12"/>
      <color rgb="FF00B050"/>
      <name val="Calibri"/>
      <family val="2"/>
      <scheme val="minor"/>
    </font>
    <font>
      <b/>
      <i/>
      <sz val="12"/>
      <color rgb="FF00B050"/>
      <name val="Calibri"/>
      <family val="2"/>
      <scheme val="minor"/>
    </font>
    <font>
      <b/>
      <sz val="12"/>
      <color rgb="FF00B050"/>
      <name val="Arial"/>
      <family val="2"/>
    </font>
    <font>
      <sz val="12"/>
      <color rgb="FFFF0000"/>
      <name val="Calibri (Body)"/>
    </font>
    <font>
      <sz val="12"/>
      <color rgb="FF7030A0"/>
      <name val="Arial"/>
      <family val="2"/>
    </font>
    <font>
      <sz val="12"/>
      <color rgb="FF7030A0"/>
      <name val="Calibri (Body)"/>
    </font>
    <font>
      <sz val="18"/>
      <color theme="1"/>
      <name val="Calibri"/>
      <family val="2"/>
      <scheme val="minor"/>
    </font>
    <font>
      <sz val="18"/>
      <color rgb="FFFF0000"/>
      <name val="Arial"/>
      <family val="2"/>
    </font>
    <font>
      <sz val="18"/>
      <color theme="1"/>
      <name val="Calibri (Body)"/>
    </font>
    <font>
      <b/>
      <i/>
      <sz val="18"/>
      <color theme="1"/>
      <name val="Arial"/>
      <family val="2"/>
    </font>
    <font>
      <b/>
      <i/>
      <sz val="18"/>
      <color rgb="FFFF0000"/>
      <name val="Arial"/>
      <family val="2"/>
    </font>
    <font>
      <i/>
      <sz val="18"/>
      <color theme="1"/>
      <name val="Arial"/>
      <family val="2"/>
    </font>
    <font>
      <i/>
      <sz val="18"/>
      <color rgb="FFFF0000"/>
      <name val="Arial"/>
      <family val="2"/>
    </font>
    <font>
      <b/>
      <sz val="18"/>
      <color rgb="FFFF0000"/>
      <name val="Arial"/>
      <family val="2"/>
    </font>
    <font>
      <sz val="24"/>
      <color rgb="FFFF0000"/>
      <name val="Calibri"/>
      <family val="2"/>
      <scheme val="minor"/>
    </font>
    <font>
      <u/>
      <sz val="24"/>
      <color rgb="FFFF0000"/>
      <name val="Calibri"/>
      <family val="2"/>
      <scheme val="minor"/>
    </font>
    <font>
      <sz val="24"/>
      <color rgb="FF000000"/>
      <name val="Calibri"/>
      <family val="2"/>
      <scheme val="minor"/>
    </font>
    <font>
      <b/>
      <sz val="12"/>
      <color theme="1"/>
      <name val="Calibri (Body)"/>
    </font>
    <font>
      <i/>
      <sz val="12"/>
      <color rgb="FF7030A0"/>
      <name val="Arial"/>
      <family val="2"/>
    </font>
    <font>
      <sz val="12"/>
      <color rgb="FF7030A0"/>
      <name val="Calibri"/>
      <family val="2"/>
      <scheme val="minor"/>
    </font>
    <font>
      <b/>
      <i/>
      <sz val="12"/>
      <color rgb="FF00B050"/>
      <name val="Arial"/>
      <family val="2"/>
    </font>
    <font>
      <sz val="12"/>
      <color theme="7" tint="-0.499984740745262"/>
      <name val="Arial"/>
      <family val="2"/>
    </font>
    <font>
      <b/>
      <i/>
      <sz val="12"/>
      <color rgb="FFFF0000"/>
      <name val="Arial"/>
      <family val="2"/>
    </font>
    <font>
      <sz val="12"/>
      <color theme="9" tint="-0.249977111117893"/>
      <name val="Arial"/>
      <family val="2"/>
    </font>
    <font>
      <i/>
      <u/>
      <sz val="12"/>
      <color rgb="FFFF0000"/>
      <name val="Arial"/>
      <family val="2"/>
    </font>
    <font>
      <i/>
      <u/>
      <sz val="12"/>
      <color theme="1"/>
      <name val="Arial"/>
      <family val="2"/>
    </font>
    <font>
      <i/>
      <sz val="12"/>
      <color theme="7" tint="-0.499984740745262"/>
      <name val="Arial"/>
      <family val="2"/>
    </font>
    <font>
      <b/>
      <sz val="12"/>
      <color rgb="FF000000"/>
      <name val="Arial"/>
      <family val="2"/>
    </font>
    <font>
      <b/>
      <i/>
      <sz val="12"/>
      <color rgb="FF000000"/>
      <name val="Arial"/>
      <family val="2"/>
    </font>
    <font>
      <sz val="12"/>
      <color rgb="FF000000"/>
      <name val="Arial"/>
      <family val="2"/>
    </font>
    <font>
      <sz val="12"/>
      <color theme="7" tint="-0.499984740745262"/>
      <name val="Calibri (Body)"/>
    </font>
    <font>
      <sz val="12"/>
      <color rgb="FF00B050"/>
      <name val="Calibri (Body)"/>
    </font>
    <font>
      <sz val="12"/>
      <color theme="4"/>
      <name val="Calibri (Body)"/>
    </font>
    <font>
      <sz val="36"/>
      <color theme="1"/>
      <name val="Calibri"/>
      <family val="2"/>
      <scheme val="minor"/>
    </font>
    <font>
      <sz val="24"/>
      <color theme="1"/>
      <name val="Calibri"/>
      <family val="2"/>
      <scheme val="minor"/>
    </font>
    <font>
      <sz val="32"/>
      <color theme="1"/>
      <name val="Calibri"/>
      <family val="2"/>
      <scheme val="minor"/>
    </font>
    <font>
      <sz val="18"/>
      <color theme="1"/>
      <name val="Arial"/>
      <family val="2"/>
    </font>
    <font>
      <sz val="18"/>
      <color rgb="FFFF0000"/>
      <name val="Calibri"/>
      <family val="2"/>
      <scheme val="minor"/>
    </font>
    <font>
      <b/>
      <sz val="18"/>
      <color theme="1"/>
      <name val="Arial"/>
      <family val="2"/>
    </font>
    <font>
      <sz val="18"/>
      <color rgb="FFFF0000"/>
      <name val="Calibri (Body)"/>
    </font>
    <font>
      <i/>
      <sz val="24"/>
      <color rgb="FFFF0000"/>
      <name val="Calibri"/>
      <family val="2"/>
      <scheme val="minor"/>
    </font>
    <font>
      <b/>
      <sz val="18"/>
      <color rgb="FFFF0000"/>
      <name val="Calibri"/>
      <family val="2"/>
      <scheme val="minor"/>
    </font>
    <font>
      <sz val="12"/>
      <color rgb="FF19376A"/>
      <name val="Arial"/>
      <family val="2"/>
    </font>
    <font>
      <b/>
      <sz val="18"/>
      <color rgb="FF7030A0"/>
      <name val="Arial"/>
      <family val="2"/>
    </font>
  </fonts>
  <fills count="6">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rgb="FFFFFFFF"/>
      </left>
      <right/>
      <top/>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298">
    <xf numFmtId="0" fontId="0" fillId="0" borderId="0" xfId="0"/>
    <xf numFmtId="0" fontId="4" fillId="0" borderId="0" xfId="0" applyFont="1"/>
    <xf numFmtId="0" fontId="3" fillId="0" borderId="0" xfId="0" applyFont="1"/>
    <xf numFmtId="0" fontId="5" fillId="0" borderId="0" xfId="0" applyFont="1"/>
    <xf numFmtId="0" fontId="7" fillId="0" borderId="0" xfId="0" applyFont="1"/>
    <xf numFmtId="0" fontId="6" fillId="0" borderId="0" xfId="0" applyFont="1"/>
    <xf numFmtId="0" fontId="11" fillId="0" borderId="0" xfId="0" applyFont="1"/>
    <xf numFmtId="0" fontId="13" fillId="0" borderId="0" xfId="0" applyFont="1"/>
    <xf numFmtId="0" fontId="12" fillId="0" borderId="0" xfId="0" applyFont="1"/>
    <xf numFmtId="0" fontId="14" fillId="0" borderId="0" xfId="0" applyFont="1"/>
    <xf numFmtId="0" fontId="15" fillId="0" borderId="0" xfId="0" applyFont="1"/>
    <xf numFmtId="0" fontId="16" fillId="0" borderId="0" xfId="0" applyFont="1"/>
    <xf numFmtId="0" fontId="17" fillId="0" borderId="0" xfId="0" applyFont="1"/>
    <xf numFmtId="0" fontId="9" fillId="0" borderId="0" xfId="0" applyFont="1"/>
    <xf numFmtId="0" fontId="8" fillId="0" borderId="0" xfId="0" applyFont="1"/>
    <xf numFmtId="0" fontId="8" fillId="0" borderId="0" xfId="0" applyFont="1" applyAlignment="1">
      <alignment horizontal="left" vertical="top" wrapText="1"/>
    </xf>
    <xf numFmtId="0" fontId="10" fillId="0" borderId="0" xfId="0" applyFont="1"/>
    <xf numFmtId="0" fontId="0" fillId="0" borderId="0" xfId="0" applyAlignment="1">
      <alignment wrapText="1"/>
    </xf>
    <xf numFmtId="0" fontId="14" fillId="0" borderId="0" xfId="0" applyFont="1" applyAlignment="1">
      <alignment horizontal="left" vertical="top" wrapText="1"/>
    </xf>
    <xf numFmtId="0" fontId="10" fillId="0" borderId="0" xfId="0" applyFont="1" applyAlignment="1">
      <alignment vertical="top" readingOrder="1"/>
    </xf>
    <xf numFmtId="0" fontId="14" fillId="0" borderId="0" xfId="0" applyFont="1" applyAlignment="1">
      <alignment horizontal="left"/>
    </xf>
    <xf numFmtId="0" fontId="18" fillId="0" borderId="0" xfId="0" applyFont="1"/>
    <xf numFmtId="0" fontId="19" fillId="0" borderId="0" xfId="0" applyFont="1"/>
    <xf numFmtId="0" fontId="20" fillId="0" borderId="0" xfId="0" applyFont="1" applyAlignment="1">
      <alignment wrapText="1"/>
    </xf>
    <xf numFmtId="0" fontId="21" fillId="0" borderId="0" xfId="0" applyFont="1" applyAlignment="1">
      <alignment horizontal="left" vertical="center" wrapText="1" readingOrder="1"/>
    </xf>
    <xf numFmtId="0" fontId="22" fillId="0" borderId="0" xfId="0" applyFont="1" applyAlignment="1">
      <alignment horizontal="left" vertical="center" wrapText="1" readingOrder="1"/>
    </xf>
    <xf numFmtId="0" fontId="0" fillId="2" borderId="0" xfId="0" applyFill="1" applyAlignment="1">
      <alignment wrapText="1"/>
    </xf>
    <xf numFmtId="0" fontId="0" fillId="2" borderId="0" xfId="0" applyFill="1"/>
    <xf numFmtId="0" fontId="23" fillId="0" borderId="0" xfId="0" applyFont="1" applyAlignment="1">
      <alignment wrapText="1"/>
    </xf>
    <xf numFmtId="3" fontId="14" fillId="0" borderId="0" xfId="0" applyNumberFormat="1" applyFont="1" applyAlignment="1">
      <alignment horizontal="right"/>
    </xf>
    <xf numFmtId="0" fontId="24" fillId="0" borderId="0" xfId="0" applyFont="1"/>
    <xf numFmtId="3" fontId="0" fillId="0" borderId="0" xfId="0" applyNumberFormat="1" applyAlignment="1">
      <alignment horizontal="right"/>
    </xf>
    <xf numFmtId="3" fontId="3" fillId="0" borderId="0" xfId="0" applyNumberFormat="1" applyFont="1" applyAlignment="1">
      <alignment horizontal="right"/>
    </xf>
    <xf numFmtId="3" fontId="4" fillId="0" borderId="0" xfId="0" applyNumberFormat="1" applyFont="1" applyAlignment="1">
      <alignment horizontal="right"/>
    </xf>
    <xf numFmtId="3" fontId="9" fillId="0" borderId="0" xfId="0" applyNumberFormat="1" applyFont="1" applyAlignment="1">
      <alignment horizontal="right"/>
    </xf>
    <xf numFmtId="0" fontId="25" fillId="0" borderId="0" xfId="0" applyFont="1"/>
    <xf numFmtId="3" fontId="26" fillId="0" borderId="0" xfId="0" applyNumberFormat="1" applyFont="1" applyAlignment="1">
      <alignment horizontal="right"/>
    </xf>
    <xf numFmtId="3" fontId="27" fillId="0" borderId="0" xfId="0" applyNumberFormat="1" applyFont="1" applyAlignment="1">
      <alignment horizontal="right"/>
    </xf>
    <xf numFmtId="3" fontId="28" fillId="0" borderId="0" xfId="0" applyNumberFormat="1" applyFont="1" applyAlignment="1">
      <alignment horizontal="right"/>
    </xf>
    <xf numFmtId="3" fontId="25" fillId="0" borderId="0" xfId="0" applyNumberFormat="1" applyFont="1" applyAlignment="1">
      <alignment horizontal="right"/>
    </xf>
    <xf numFmtId="3" fontId="29" fillId="0" borderId="0" xfId="0" applyNumberFormat="1" applyFont="1" applyAlignment="1">
      <alignment horizontal="right"/>
    </xf>
    <xf numFmtId="37" fontId="8" fillId="0" borderId="4" xfId="1" applyNumberFormat="1" applyFont="1" applyBorder="1" applyAlignment="1">
      <alignment horizontal="right" vertical="top" wrapText="1"/>
    </xf>
    <xf numFmtId="0" fontId="2" fillId="0" borderId="0" xfId="0" applyFont="1"/>
    <xf numFmtId="3" fontId="2" fillId="0" borderId="0" xfId="0" applyNumberFormat="1" applyFont="1" applyAlignment="1">
      <alignment horizontal="right"/>
    </xf>
    <xf numFmtId="3" fontId="8" fillId="0" borderId="4" xfId="1" applyNumberFormat="1" applyFont="1" applyBorder="1" applyAlignment="1">
      <alignment horizontal="right" vertical="top" wrapText="1"/>
    </xf>
    <xf numFmtId="3" fontId="8" fillId="0" borderId="0" xfId="0" applyNumberFormat="1" applyFont="1" applyAlignment="1">
      <alignment horizontal="right"/>
    </xf>
    <xf numFmtId="3" fontId="8" fillId="0" borderId="5" xfId="1" applyNumberFormat="1" applyFont="1" applyBorder="1" applyAlignment="1">
      <alignment horizontal="right" vertical="top" wrapText="1"/>
    </xf>
    <xf numFmtId="0" fontId="3" fillId="0" borderId="0" xfId="0" applyFont="1" applyAlignment="1">
      <alignment horizontal="left"/>
    </xf>
    <xf numFmtId="3" fontId="0" fillId="0" borderId="0" xfId="0" applyNumberFormat="1" applyAlignment="1">
      <alignment horizontal="left"/>
    </xf>
    <xf numFmtId="3" fontId="14" fillId="0" borderId="0" xfId="0" applyNumberFormat="1" applyFont="1" applyAlignment="1">
      <alignment horizontal="left"/>
    </xf>
    <xf numFmtId="0" fontId="31" fillId="0" borderId="0" xfId="0" applyFont="1"/>
    <xf numFmtId="0" fontId="33" fillId="0" borderId="0" xfId="0" applyFont="1" applyAlignment="1">
      <alignment wrapText="1"/>
    </xf>
    <xf numFmtId="0" fontId="34" fillId="3" borderId="0" xfId="0" applyFont="1" applyFill="1" applyAlignment="1">
      <alignment wrapText="1"/>
    </xf>
    <xf numFmtId="0" fontId="35" fillId="0" borderId="0" xfId="0" applyFont="1"/>
    <xf numFmtId="0" fontId="33" fillId="0" borderId="0" xfId="0" applyFont="1"/>
    <xf numFmtId="0" fontId="34" fillId="3" borderId="0" xfId="0" applyFont="1" applyFill="1"/>
    <xf numFmtId="0" fontId="36" fillId="0" borderId="0" xfId="0" applyFont="1"/>
    <xf numFmtId="0" fontId="37" fillId="3" borderId="0" xfId="0" applyFont="1" applyFill="1"/>
    <xf numFmtId="0" fontId="38" fillId="0" borderId="0" xfId="0" applyFont="1"/>
    <xf numFmtId="0" fontId="39" fillId="3" borderId="0" xfId="0" applyFont="1" applyFill="1"/>
    <xf numFmtId="0" fontId="34" fillId="0" borderId="1" xfId="0" applyFont="1" applyBorder="1" applyAlignment="1">
      <alignment horizontal="left" vertical="top" wrapText="1"/>
    </xf>
    <xf numFmtId="3" fontId="34" fillId="3" borderId="0" xfId="1" applyNumberFormat="1" applyFont="1" applyFill="1" applyBorder="1" applyAlignment="1">
      <alignment horizontal="right" vertical="top" wrapText="1"/>
    </xf>
    <xf numFmtId="0" fontId="34" fillId="0" borderId="0" xfId="0" applyFont="1" applyAlignment="1">
      <alignment horizontal="left" vertical="top" wrapText="1"/>
    </xf>
    <xf numFmtId="0" fontId="34" fillId="3" borderId="0" xfId="0" applyFont="1" applyFill="1" applyAlignment="1">
      <alignment horizontal="left" vertical="top" wrapText="1"/>
    </xf>
    <xf numFmtId="0" fontId="34" fillId="0" borderId="0" xfId="0" applyFont="1"/>
    <xf numFmtId="37" fontId="34" fillId="3" borderId="4" xfId="1" applyNumberFormat="1" applyFont="1" applyFill="1" applyBorder="1" applyAlignment="1">
      <alignment horizontal="right" vertical="top" wrapText="1"/>
    </xf>
    <xf numFmtId="3" fontId="34" fillId="3" borderId="4" xfId="1" applyNumberFormat="1" applyFont="1" applyFill="1" applyBorder="1" applyAlignment="1">
      <alignment horizontal="right" vertical="top" wrapText="1"/>
    </xf>
    <xf numFmtId="0" fontId="38" fillId="0" borderId="3" xfId="0" applyFont="1" applyBorder="1" applyAlignment="1">
      <alignment vertical="top" readingOrder="1"/>
    </xf>
    <xf numFmtId="0" fontId="39" fillId="3" borderId="3" xfId="0" applyFont="1" applyFill="1" applyBorder="1" applyAlignment="1">
      <alignment vertical="top" readingOrder="1"/>
    </xf>
    <xf numFmtId="37" fontId="34" fillId="3" borderId="2" xfId="1" applyNumberFormat="1" applyFont="1" applyFill="1" applyBorder="1" applyAlignment="1">
      <alignment horizontal="right" vertical="top" wrapText="1"/>
    </xf>
    <xf numFmtId="3" fontId="40" fillId="3" borderId="0" xfId="0" applyNumberFormat="1" applyFont="1" applyFill="1" applyAlignment="1">
      <alignment wrapText="1"/>
    </xf>
    <xf numFmtId="0" fontId="35" fillId="0" borderId="0" xfId="0" applyFont="1" applyAlignment="1">
      <alignment wrapText="1"/>
    </xf>
    <xf numFmtId="0" fontId="14" fillId="3" borderId="0" xfId="0" applyFont="1" applyFill="1"/>
    <xf numFmtId="0" fontId="15" fillId="3" borderId="0" xfId="0" applyFont="1" applyFill="1"/>
    <xf numFmtId="3" fontId="8" fillId="3" borderId="4" xfId="1" applyNumberFormat="1" applyFont="1" applyFill="1" applyBorder="1" applyAlignment="1">
      <alignment horizontal="right" vertical="top" wrapText="1"/>
    </xf>
    <xf numFmtId="3" fontId="27" fillId="3" borderId="0" xfId="0" applyNumberFormat="1" applyFont="1" applyFill="1" applyAlignment="1">
      <alignment horizontal="right"/>
    </xf>
    <xf numFmtId="0" fontId="0" fillId="3" borderId="0" xfId="0" applyFill="1"/>
    <xf numFmtId="0" fontId="14" fillId="4" borderId="0" xfId="0" applyFont="1" applyFill="1"/>
    <xf numFmtId="0" fontId="15" fillId="4" borderId="0" xfId="0" applyFont="1" applyFill="1"/>
    <xf numFmtId="3" fontId="8" fillId="4" borderId="4" xfId="1" applyNumberFormat="1" applyFont="1" applyFill="1" applyBorder="1" applyAlignment="1">
      <alignment horizontal="right" vertical="top" wrapText="1"/>
    </xf>
    <xf numFmtId="3" fontId="27" fillId="4" borderId="0" xfId="0" applyNumberFormat="1" applyFont="1" applyFill="1" applyAlignment="1">
      <alignment horizontal="right"/>
    </xf>
    <xf numFmtId="0" fontId="0" fillId="4" borderId="0" xfId="0" applyFill="1"/>
    <xf numFmtId="37" fontId="8" fillId="3" borderId="4" xfId="1" applyNumberFormat="1" applyFont="1" applyFill="1" applyBorder="1" applyAlignment="1">
      <alignment horizontal="right" vertical="top" wrapText="1"/>
    </xf>
    <xf numFmtId="37" fontId="8" fillId="4" borderId="4" xfId="1" applyNumberFormat="1" applyFont="1" applyFill="1" applyBorder="1" applyAlignment="1">
      <alignment horizontal="right" vertical="top" wrapText="1"/>
    </xf>
    <xf numFmtId="0" fontId="41" fillId="0" borderId="0" xfId="0" applyFont="1" applyAlignment="1">
      <alignment horizontal="left" vertical="center" wrapText="1" readingOrder="1"/>
    </xf>
    <xf numFmtId="37" fontId="8" fillId="0" borderId="4" xfId="1" applyNumberFormat="1" applyFont="1" applyFill="1" applyBorder="1" applyAlignment="1">
      <alignment horizontal="right" vertical="top" wrapText="1"/>
    </xf>
    <xf numFmtId="0" fontId="31" fillId="0" borderId="0" xfId="0" applyFont="1" applyAlignment="1">
      <alignment horizontal="left" vertical="top"/>
    </xf>
    <xf numFmtId="3" fontId="8" fillId="0" borderId="0" xfId="1" applyNumberFormat="1" applyFont="1" applyFill="1" applyBorder="1" applyAlignment="1">
      <alignment horizontal="right" vertical="top" wrapText="1"/>
    </xf>
    <xf numFmtId="3" fontId="44" fillId="0" borderId="0" xfId="0" applyNumberFormat="1" applyFont="1" applyAlignment="1">
      <alignment horizontal="left"/>
    </xf>
    <xf numFmtId="0" fontId="14" fillId="0" borderId="1" xfId="0" applyFont="1" applyBorder="1" applyAlignment="1">
      <alignment horizontal="left" vertical="top" wrapText="1"/>
    </xf>
    <xf numFmtId="0" fontId="14" fillId="3" borderId="1" xfId="0" applyFont="1" applyFill="1" applyBorder="1" applyAlignment="1">
      <alignment horizontal="left" vertical="top" wrapText="1"/>
    </xf>
    <xf numFmtId="0" fontId="14" fillId="4" borderId="1" xfId="0" applyFont="1" applyFill="1" applyBorder="1" applyAlignment="1">
      <alignment horizontal="left" vertical="top" wrapText="1"/>
    </xf>
    <xf numFmtId="0" fontId="14" fillId="4" borderId="0" xfId="0" applyFont="1" applyFill="1" applyAlignment="1">
      <alignment horizontal="left" vertical="top" wrapText="1"/>
    </xf>
    <xf numFmtId="37" fontId="8" fillId="0" borderId="0" xfId="1" applyNumberFormat="1" applyFont="1" applyFill="1" applyBorder="1" applyAlignment="1">
      <alignment horizontal="right" vertical="top" wrapText="1"/>
    </xf>
    <xf numFmtId="0" fontId="45" fillId="0" borderId="0" xfId="0" applyFont="1"/>
    <xf numFmtId="0" fontId="31" fillId="0" borderId="0" xfId="0" applyFont="1" applyAlignment="1">
      <alignment horizontal="left" vertical="top" wrapText="1"/>
    </xf>
    <xf numFmtId="37" fontId="31" fillId="0" borderId="0" xfId="1" applyNumberFormat="1" applyFont="1" applyFill="1" applyBorder="1" applyAlignment="1">
      <alignment horizontal="right" vertical="top" wrapText="1"/>
    </xf>
    <xf numFmtId="3" fontId="46" fillId="0" borderId="0" xfId="0" applyNumberFormat="1" applyFont="1" applyAlignment="1">
      <alignment horizontal="right"/>
    </xf>
    <xf numFmtId="0" fontId="46" fillId="0" borderId="0" xfId="0" applyFont="1"/>
    <xf numFmtId="0" fontId="0" fillId="0" borderId="1" xfId="0" applyBorder="1" applyAlignment="1">
      <alignment horizontal="left" vertical="top" wrapText="1"/>
    </xf>
    <xf numFmtId="0" fontId="0" fillId="0" borderId="0" xfId="0" applyAlignment="1">
      <alignment horizontal="left" vertical="top" wrapText="1"/>
    </xf>
    <xf numFmtId="3" fontId="8" fillId="0" borderId="0" xfId="1" applyNumberFormat="1" applyFont="1" applyBorder="1" applyAlignment="1">
      <alignment horizontal="right" vertical="top" wrapText="1"/>
    </xf>
    <xf numFmtId="0" fontId="46" fillId="0" borderId="0" xfId="0" applyFont="1" applyAlignment="1">
      <alignment horizontal="left" vertical="top" wrapText="1"/>
    </xf>
    <xf numFmtId="3" fontId="31" fillId="0" borderId="0" xfId="1" applyNumberFormat="1" applyFont="1" applyBorder="1" applyAlignment="1">
      <alignment horizontal="right" vertical="top" wrapText="1"/>
    </xf>
    <xf numFmtId="0" fontId="15" fillId="0" borderId="3" xfId="0" applyFont="1" applyBorder="1" applyAlignment="1">
      <alignment vertical="top" readingOrder="1"/>
    </xf>
    <xf numFmtId="0" fontId="0" fillId="0" borderId="0" xfId="0" applyAlignment="1">
      <alignment horizontal="left"/>
    </xf>
    <xf numFmtId="0" fontId="15" fillId="0" borderId="0" xfId="0" applyFont="1" applyAlignment="1">
      <alignment vertical="top" readingOrder="1"/>
    </xf>
    <xf numFmtId="37" fontId="8" fillId="0" borderId="0" xfId="1" applyNumberFormat="1" applyFont="1" applyBorder="1" applyAlignment="1">
      <alignment horizontal="right" vertical="top" wrapText="1"/>
    </xf>
    <xf numFmtId="37" fontId="31" fillId="0" borderId="0" xfId="1" applyNumberFormat="1" applyFont="1" applyBorder="1" applyAlignment="1">
      <alignment horizontal="right" vertical="top" wrapText="1"/>
    </xf>
    <xf numFmtId="0" fontId="13" fillId="0" borderId="3" xfId="0" applyFont="1" applyBorder="1" applyAlignment="1">
      <alignment vertical="top" readingOrder="1"/>
    </xf>
    <xf numFmtId="3" fontId="47" fillId="0" borderId="0" xfId="0" applyNumberFormat="1" applyFont="1" applyAlignment="1">
      <alignment horizontal="right"/>
    </xf>
    <xf numFmtId="3" fontId="8" fillId="0" borderId="0" xfId="0" applyNumberFormat="1" applyFont="1"/>
    <xf numFmtId="3" fontId="8" fillId="3" borderId="0" xfId="1" applyNumberFormat="1" applyFont="1" applyFill="1" applyBorder="1" applyAlignment="1">
      <alignment horizontal="right" vertical="top" wrapText="1"/>
    </xf>
    <xf numFmtId="3" fontId="8" fillId="4" borderId="0" xfId="1" applyNumberFormat="1" applyFont="1" applyFill="1" applyBorder="1" applyAlignment="1">
      <alignment horizontal="right" vertical="top" wrapText="1"/>
    </xf>
    <xf numFmtId="3" fontId="8" fillId="3" borderId="0" xfId="0" applyNumberFormat="1" applyFont="1" applyFill="1" applyAlignment="1">
      <alignment horizontal="right"/>
    </xf>
    <xf numFmtId="3" fontId="17" fillId="0" borderId="0" xfId="0" applyNumberFormat="1" applyFont="1"/>
    <xf numFmtId="3" fontId="14" fillId="0" borderId="0" xfId="0" applyNumberFormat="1" applyFont="1"/>
    <xf numFmtId="3" fontId="0" fillId="0" borderId="0" xfId="0" applyNumberFormat="1"/>
    <xf numFmtId="3" fontId="13" fillId="0" borderId="0" xfId="0" applyNumberFormat="1" applyFont="1"/>
    <xf numFmtId="3" fontId="48" fillId="0" borderId="0" xfId="0" applyNumberFormat="1" applyFont="1"/>
    <xf numFmtId="0" fontId="14" fillId="3" borderId="0" xfId="0" applyFont="1" applyFill="1" applyAlignment="1">
      <alignment horizontal="left" vertical="top" wrapText="1"/>
    </xf>
    <xf numFmtId="3" fontId="8" fillId="3" borderId="0" xfId="0" applyNumberFormat="1" applyFont="1" applyFill="1"/>
    <xf numFmtId="3" fontId="8" fillId="4" borderId="0" xfId="0" applyNumberFormat="1" applyFont="1" applyFill="1"/>
    <xf numFmtId="3" fontId="9" fillId="0" borderId="0" xfId="0" applyNumberFormat="1" applyFont="1"/>
    <xf numFmtId="3" fontId="49" fillId="0" borderId="0" xfId="0" applyNumberFormat="1" applyFont="1"/>
    <xf numFmtId="37" fontId="8" fillId="0" borderId="2" xfId="1" applyNumberFormat="1" applyFont="1" applyBorder="1" applyAlignment="1">
      <alignment horizontal="right" vertical="top" wrapText="1"/>
    </xf>
    <xf numFmtId="37" fontId="8" fillId="3" borderId="2" xfId="1" applyNumberFormat="1" applyFont="1" applyFill="1" applyBorder="1" applyAlignment="1">
      <alignment horizontal="right" vertical="top" wrapText="1"/>
    </xf>
    <xf numFmtId="37" fontId="8" fillId="0" borderId="2" xfId="1" applyNumberFormat="1" applyFont="1" applyFill="1" applyBorder="1" applyAlignment="1">
      <alignment horizontal="right" vertical="top" wrapText="1"/>
    </xf>
    <xf numFmtId="37" fontId="8" fillId="4" borderId="2" xfId="1" applyNumberFormat="1" applyFont="1" applyFill="1" applyBorder="1" applyAlignment="1">
      <alignment horizontal="right" vertical="top" wrapText="1"/>
    </xf>
    <xf numFmtId="3" fontId="48" fillId="0" borderId="0" xfId="0" applyNumberFormat="1" applyFont="1" applyAlignment="1">
      <alignment horizontal="right"/>
    </xf>
    <xf numFmtId="3" fontId="17" fillId="0" borderId="0" xfId="0" applyNumberFormat="1" applyFont="1" applyAlignment="1">
      <alignment horizontal="right"/>
    </xf>
    <xf numFmtId="3" fontId="13" fillId="0" borderId="0" xfId="0" applyNumberFormat="1" applyFont="1" applyAlignment="1">
      <alignment horizontal="right"/>
    </xf>
    <xf numFmtId="3" fontId="8" fillId="4" borderId="0" xfId="0" applyNumberFormat="1" applyFont="1" applyFill="1" applyAlignment="1">
      <alignment horizontal="right"/>
    </xf>
    <xf numFmtId="3" fontId="14" fillId="4" borderId="0" xfId="0" applyNumberFormat="1" applyFont="1" applyFill="1" applyAlignment="1">
      <alignment horizontal="right"/>
    </xf>
    <xf numFmtId="3" fontId="14" fillId="4" borderId="0" xfId="1" applyNumberFormat="1" applyFont="1" applyFill="1" applyBorder="1" applyAlignment="1">
      <alignment horizontal="right" vertical="top" wrapText="1"/>
    </xf>
    <xf numFmtId="3" fontId="0" fillId="4" borderId="0" xfId="0" applyNumberFormat="1" applyFill="1" applyAlignment="1">
      <alignment horizontal="right"/>
    </xf>
    <xf numFmtId="3" fontId="49" fillId="0" borderId="0" xfId="0" applyNumberFormat="1" applyFont="1" applyAlignment="1">
      <alignment horizontal="right"/>
    </xf>
    <xf numFmtId="3" fontId="2" fillId="0" borderId="4" xfId="1" applyNumberFormat="1" applyFont="1" applyBorder="1" applyAlignment="1">
      <alignment vertical="top" wrapText="1"/>
    </xf>
    <xf numFmtId="3" fontId="2" fillId="3" borderId="4" xfId="1" applyNumberFormat="1" applyFont="1" applyFill="1" applyBorder="1" applyAlignment="1">
      <alignment vertical="top" wrapText="1"/>
    </xf>
    <xf numFmtId="37" fontId="8" fillId="0" borderId="5" xfId="1" applyNumberFormat="1" applyFont="1" applyBorder="1" applyAlignment="1">
      <alignment horizontal="right" vertical="top" wrapText="1"/>
    </xf>
    <xf numFmtId="3" fontId="50" fillId="0" borderId="0" xfId="0" applyNumberFormat="1" applyFont="1"/>
    <xf numFmtId="3" fontId="8" fillId="0" borderId="6" xfId="2" applyNumberFormat="1" applyFont="1" applyFill="1" applyBorder="1" applyAlignment="1"/>
    <xf numFmtId="3" fontId="8" fillId="3" borderId="0" xfId="2" applyNumberFormat="1" applyFont="1" applyFill="1" applyAlignment="1"/>
    <xf numFmtId="3" fontId="8" fillId="4" borderId="0" xfId="2" applyNumberFormat="1" applyFont="1" applyFill="1" applyBorder="1" applyAlignment="1"/>
    <xf numFmtId="3" fontId="8" fillId="3" borderId="6" xfId="2" applyNumberFormat="1" applyFont="1" applyFill="1" applyBorder="1" applyAlignment="1"/>
    <xf numFmtId="3" fontId="8" fillId="4" borderId="0" xfId="2" applyNumberFormat="1" applyFont="1" applyFill="1" applyAlignment="1"/>
    <xf numFmtId="3" fontId="8" fillId="4" borderId="6" xfId="2" applyNumberFormat="1" applyFont="1" applyFill="1" applyBorder="1" applyAlignment="1"/>
    <xf numFmtId="3" fontId="8" fillId="3" borderId="0" xfId="2" applyNumberFormat="1" applyFont="1" applyFill="1" applyBorder="1" applyAlignment="1"/>
    <xf numFmtId="3" fontId="14" fillId="0" borderId="0" xfId="2" applyNumberFormat="1" applyFont="1" applyFill="1" applyBorder="1" applyAlignment="1"/>
    <xf numFmtId="164" fontId="2" fillId="0" borderId="0" xfId="2" applyNumberFormat="1" applyFont="1" applyFill="1" applyAlignment="1">
      <alignment horizontal="right"/>
    </xf>
    <xf numFmtId="3" fontId="51" fillId="0" borderId="0" xfId="0" applyNumberFormat="1" applyFont="1"/>
    <xf numFmtId="3" fontId="8" fillId="0" borderId="6" xfId="0" applyNumberFormat="1" applyFont="1" applyBorder="1"/>
    <xf numFmtId="3" fontId="25" fillId="0" borderId="0" xfId="0" applyNumberFormat="1" applyFont="1"/>
    <xf numFmtId="0" fontId="14" fillId="3" borderId="6" xfId="0" applyFont="1" applyFill="1" applyBorder="1" applyAlignment="1">
      <alignment horizontal="left" vertical="top" wrapText="1"/>
    </xf>
    <xf numFmtId="0" fontId="14" fillId="4" borderId="6" xfId="0" applyFont="1" applyFill="1" applyBorder="1" applyAlignment="1">
      <alignment horizontal="left" vertical="top" wrapText="1"/>
    </xf>
    <xf numFmtId="0" fontId="14" fillId="0" borderId="6" xfId="0" applyFont="1" applyBorder="1" applyAlignment="1">
      <alignment horizontal="left" vertical="top" wrapText="1"/>
    </xf>
    <xf numFmtId="3" fontId="8" fillId="0" borderId="6" xfId="2" applyNumberFormat="1" applyFont="1" applyBorder="1"/>
    <xf numFmtId="3" fontId="8" fillId="3" borderId="0" xfId="2" applyNumberFormat="1" applyFont="1" applyFill="1"/>
    <xf numFmtId="3" fontId="8" fillId="4" borderId="0" xfId="2" applyNumberFormat="1" applyFont="1" applyFill="1" applyBorder="1"/>
    <xf numFmtId="3" fontId="8" fillId="3" borderId="6" xfId="2" applyNumberFormat="1" applyFont="1" applyFill="1" applyBorder="1"/>
    <xf numFmtId="3" fontId="8" fillId="0" borderId="0" xfId="2" applyNumberFormat="1" applyFont="1" applyFill="1"/>
    <xf numFmtId="3" fontId="8" fillId="4" borderId="0" xfId="2" applyNumberFormat="1" applyFont="1" applyFill="1"/>
    <xf numFmtId="3" fontId="8" fillId="4" borderId="6" xfId="2" applyNumberFormat="1" applyFont="1" applyFill="1" applyBorder="1"/>
    <xf numFmtId="3" fontId="8" fillId="0" borderId="6" xfId="2" applyNumberFormat="1" applyFont="1" applyFill="1" applyBorder="1"/>
    <xf numFmtId="3" fontId="8" fillId="3" borderId="0" xfId="2" applyNumberFormat="1" applyFont="1" applyFill="1" applyBorder="1"/>
    <xf numFmtId="164" fontId="2" fillId="0" borderId="0" xfId="2" applyNumberFormat="1" applyFont="1" applyFill="1"/>
    <xf numFmtId="3" fontId="52" fillId="0" borderId="0" xfId="0" applyNumberFormat="1" applyFont="1"/>
    <xf numFmtId="3" fontId="14" fillId="0" borderId="6" xfId="2" applyNumberFormat="1" applyFont="1" applyFill="1" applyBorder="1"/>
    <xf numFmtId="3" fontId="53" fillId="0" borderId="0" xfId="0" applyNumberFormat="1" applyFont="1"/>
    <xf numFmtId="3" fontId="8" fillId="0" borderId="7" xfId="2" applyNumberFormat="1" applyFont="1" applyFill="1" applyBorder="1"/>
    <xf numFmtId="3" fontId="8" fillId="0" borderId="7" xfId="2" applyNumberFormat="1" applyFont="1" applyBorder="1"/>
    <xf numFmtId="3" fontId="8" fillId="3" borderId="2" xfId="2" applyNumberFormat="1" applyFont="1" applyFill="1" applyBorder="1"/>
    <xf numFmtId="3" fontId="14" fillId="0" borderId="7" xfId="2" applyNumberFormat="1" applyFont="1" applyFill="1" applyBorder="1"/>
    <xf numFmtId="3" fontId="15" fillId="0" borderId="0" xfId="0" applyNumberFormat="1" applyFont="1"/>
    <xf numFmtId="3" fontId="8" fillId="3" borderId="0" xfId="0" applyNumberFormat="1" applyFont="1" applyFill="1" applyAlignment="1">
      <alignment horizontal="left" vertical="top" wrapText="1"/>
    </xf>
    <xf numFmtId="37" fontId="8" fillId="4" borderId="0" xfId="1" applyNumberFormat="1" applyFont="1" applyFill="1" applyBorder="1" applyAlignment="1">
      <alignment horizontal="right" vertical="top" wrapText="1"/>
    </xf>
    <xf numFmtId="6" fontId="0" fillId="0" borderId="0" xfId="0" applyNumberFormat="1"/>
    <xf numFmtId="3" fontId="31" fillId="0" borderId="0" xfId="0" applyNumberFormat="1" applyFont="1" applyAlignment="1">
      <alignment wrapText="1"/>
    </xf>
    <xf numFmtId="3" fontId="29" fillId="0" borderId="0" xfId="0" applyNumberFormat="1" applyFont="1"/>
    <xf numFmtId="3" fontId="2" fillId="3" borderId="0" xfId="0" applyNumberFormat="1" applyFont="1" applyFill="1"/>
    <xf numFmtId="3" fontId="2" fillId="4" borderId="0" xfId="0" applyNumberFormat="1" applyFont="1" applyFill="1"/>
    <xf numFmtId="3" fontId="0" fillId="3" borderId="0" xfId="0" applyNumberFormat="1" applyFill="1" applyAlignment="1">
      <alignment horizontal="right"/>
    </xf>
    <xf numFmtId="38" fontId="2" fillId="0" borderId="0" xfId="0" applyNumberFormat="1" applyFont="1"/>
    <xf numFmtId="3" fontId="2" fillId="0" borderId="0" xfId="0" applyNumberFormat="1" applyFont="1"/>
    <xf numFmtId="3" fontId="31" fillId="0" borderId="0" xfId="0" applyNumberFormat="1" applyFont="1"/>
    <xf numFmtId="0" fontId="13" fillId="0" borderId="0" xfId="0" applyFont="1" applyAlignment="1">
      <alignment vertical="top" readingOrder="1"/>
    </xf>
    <xf numFmtId="0" fontId="15" fillId="4" borderId="0" xfId="0" applyFont="1" applyFill="1" applyAlignment="1">
      <alignment vertical="top" readingOrder="1"/>
    </xf>
    <xf numFmtId="3" fontId="14" fillId="4" borderId="0" xfId="0" applyNumberFormat="1" applyFont="1" applyFill="1"/>
    <xf numFmtId="3" fontId="47" fillId="0" borderId="0" xfId="0" applyNumberFormat="1" applyFont="1"/>
    <xf numFmtId="6" fontId="2" fillId="4" borderId="0" xfId="0" applyNumberFormat="1" applyFont="1" applyFill="1"/>
    <xf numFmtId="3" fontId="8" fillId="0" borderId="0" xfId="0" applyNumberFormat="1" applyFont="1" applyAlignment="1">
      <alignment horizontal="right" vertical="top" wrapText="1"/>
    </xf>
    <xf numFmtId="0" fontId="14" fillId="4" borderId="0" xfId="0" applyFont="1" applyFill="1" applyAlignment="1">
      <alignment horizontal="left"/>
    </xf>
    <xf numFmtId="38" fontId="2" fillId="4" borderId="0" xfId="0" applyNumberFormat="1" applyFont="1" applyFill="1"/>
    <xf numFmtId="0" fontId="15" fillId="3" borderId="0" xfId="0" applyFont="1" applyFill="1" applyAlignment="1">
      <alignment vertical="top" readingOrder="1"/>
    </xf>
    <xf numFmtId="6" fontId="2" fillId="3" borderId="0" xfId="0" applyNumberFormat="1" applyFont="1" applyFill="1"/>
    <xf numFmtId="3" fontId="14" fillId="3" borderId="0" xfId="0" applyNumberFormat="1" applyFont="1" applyFill="1" applyAlignment="1">
      <alignment horizontal="right"/>
    </xf>
    <xf numFmtId="3" fontId="14" fillId="3" borderId="0" xfId="0" applyNumberFormat="1" applyFont="1" applyFill="1"/>
    <xf numFmtId="6" fontId="2" fillId="0" borderId="0" xfId="0" applyNumberFormat="1" applyFont="1"/>
    <xf numFmtId="3" fontId="54" fillId="0" borderId="0" xfId="0" applyNumberFormat="1" applyFont="1"/>
    <xf numFmtId="3" fontId="55" fillId="0" borderId="0" xfId="0" applyNumberFormat="1" applyFont="1"/>
    <xf numFmtId="3" fontId="56" fillId="0" borderId="0" xfId="0" applyNumberFormat="1" applyFont="1"/>
    <xf numFmtId="3" fontId="8" fillId="3" borderId="0" xfId="0" applyNumberFormat="1" applyFont="1" applyFill="1" applyAlignment="1">
      <alignment wrapText="1"/>
    </xf>
    <xf numFmtId="3" fontId="25" fillId="3" borderId="0" xfId="0" applyNumberFormat="1" applyFont="1" applyFill="1"/>
    <xf numFmtId="3" fontId="25" fillId="4" borderId="0" xfId="0" applyNumberFormat="1" applyFont="1" applyFill="1"/>
    <xf numFmtId="0" fontId="13" fillId="3" borderId="0" xfId="0" applyFont="1" applyFill="1" applyAlignment="1">
      <alignment vertical="top" readingOrder="1"/>
    </xf>
    <xf numFmtId="0" fontId="13" fillId="3" borderId="0" xfId="0" applyFont="1" applyFill="1"/>
    <xf numFmtId="0" fontId="13" fillId="4" borderId="0" xfId="0" applyFont="1" applyFill="1" applyAlignment="1">
      <alignment vertical="top" readingOrder="1"/>
    </xf>
    <xf numFmtId="0" fontId="48" fillId="0" borderId="0" xfId="0" applyFont="1"/>
    <xf numFmtId="0" fontId="56" fillId="0" borderId="0" xfId="0" applyFont="1"/>
    <xf numFmtId="3" fontId="8" fillId="3" borderId="0" xfId="0" applyNumberFormat="1" applyFont="1" applyFill="1" applyAlignment="1">
      <alignment horizontal="right" vertical="top" wrapText="1"/>
    </xf>
    <xf numFmtId="3" fontId="8" fillId="4" borderId="0" xfId="0" applyNumberFormat="1" applyFont="1" applyFill="1" applyAlignment="1">
      <alignment horizontal="left" vertical="top" wrapText="1"/>
    </xf>
    <xf numFmtId="38" fontId="8" fillId="3" borderId="0" xfId="0" applyNumberFormat="1" applyFont="1" applyFill="1"/>
    <xf numFmtId="3" fontId="8" fillId="0" borderId="0" xfId="0" applyNumberFormat="1" applyFont="1" applyAlignment="1">
      <alignment horizontal="left" vertical="top" wrapText="1"/>
    </xf>
    <xf numFmtId="3" fontId="8" fillId="0" borderId="0" xfId="2" applyNumberFormat="1" applyFont="1" applyFill="1" applyAlignment="1"/>
    <xf numFmtId="3" fontId="59" fillId="0" borderId="0" xfId="0" applyNumberFormat="1" applyFont="1" applyAlignment="1">
      <alignment horizontal="right"/>
    </xf>
    <xf numFmtId="0" fontId="60" fillId="0" borderId="0" xfId="0" applyFont="1" applyAlignment="1">
      <alignment wrapText="1"/>
    </xf>
    <xf numFmtId="0" fontId="60" fillId="0" borderId="0" xfId="0" applyFont="1"/>
    <xf numFmtId="0" fontId="41" fillId="0" borderId="0" xfId="0" applyFont="1" applyAlignment="1">
      <alignment wrapText="1"/>
    </xf>
    <xf numFmtId="0" fontId="21" fillId="0" borderId="0" xfId="0" applyFont="1"/>
    <xf numFmtId="0" fontId="22" fillId="0" borderId="0" xfId="0" applyFont="1" applyAlignment="1">
      <alignment wrapText="1"/>
    </xf>
    <xf numFmtId="0" fontId="22" fillId="0" borderId="0" xfId="0" applyFont="1"/>
    <xf numFmtId="0" fontId="62" fillId="0" borderId="0" xfId="0" applyFont="1"/>
    <xf numFmtId="0" fontId="23" fillId="0" borderId="0" xfId="0" applyFont="1" applyAlignment="1">
      <alignment vertical="top" wrapText="1"/>
    </xf>
    <xf numFmtId="0" fontId="63" fillId="3" borderId="0" xfId="0" applyFont="1" applyFill="1"/>
    <xf numFmtId="0" fontId="63" fillId="0" borderId="0" xfId="0" applyFont="1"/>
    <xf numFmtId="3" fontId="34" fillId="3" borderId="0" xfId="0" applyNumberFormat="1" applyFont="1" applyFill="1"/>
    <xf numFmtId="3" fontId="37" fillId="3" borderId="0" xfId="0" applyNumberFormat="1" applyFont="1" applyFill="1"/>
    <xf numFmtId="3" fontId="39" fillId="3" borderId="0" xfId="0" applyNumberFormat="1" applyFont="1" applyFill="1"/>
    <xf numFmtId="3" fontId="34" fillId="0" borderId="0" xfId="0" applyNumberFormat="1" applyFont="1"/>
    <xf numFmtId="3" fontId="34" fillId="4" borderId="0" xfId="0" applyNumberFormat="1" applyFont="1" applyFill="1"/>
    <xf numFmtId="0" fontId="64" fillId="0" borderId="0" xfId="0" applyFont="1"/>
    <xf numFmtId="0" fontId="36" fillId="0" borderId="3" xfId="0" applyFont="1" applyBorder="1" applyAlignment="1">
      <alignment vertical="top" readingOrder="1"/>
    </xf>
    <xf numFmtId="0" fontId="66" fillId="0" borderId="0" xfId="0" applyFont="1"/>
    <xf numFmtId="3" fontId="40" fillId="3" borderId="0" xfId="0" applyNumberFormat="1" applyFont="1" applyFill="1"/>
    <xf numFmtId="3" fontId="40" fillId="0" borderId="0" xfId="0" applyNumberFormat="1" applyFont="1"/>
    <xf numFmtId="3" fontId="63" fillId="3" borderId="0" xfId="0" applyNumberFormat="1" applyFont="1" applyFill="1"/>
    <xf numFmtId="3" fontId="63" fillId="0" borderId="0" xfId="0" applyNumberFormat="1" applyFont="1"/>
    <xf numFmtId="0" fontId="61" fillId="0" borderId="0" xfId="0" applyFont="1"/>
    <xf numFmtId="0" fontId="63" fillId="0" borderId="0" xfId="0" applyFont="1" applyAlignment="1">
      <alignment wrapText="1"/>
    </xf>
    <xf numFmtId="0" fontId="38" fillId="0" borderId="0" xfId="0" applyFont="1" applyAlignment="1">
      <alignment wrapText="1"/>
    </xf>
    <xf numFmtId="3" fontId="34" fillId="3" borderId="0" xfId="0" applyNumberFormat="1" applyFont="1" applyFill="1" applyAlignment="1">
      <alignment wrapText="1"/>
    </xf>
    <xf numFmtId="0" fontId="34" fillId="0" borderId="0" xfId="0" applyFont="1" applyAlignment="1">
      <alignment wrapText="1"/>
    </xf>
    <xf numFmtId="0" fontId="36" fillId="0" borderId="0" xfId="0" applyFont="1" applyAlignment="1">
      <alignment wrapText="1"/>
    </xf>
    <xf numFmtId="3" fontId="34" fillId="3" borderId="3" xfId="0" applyNumberFormat="1" applyFont="1" applyFill="1" applyBorder="1" applyAlignment="1">
      <alignment vertical="top" readingOrder="1"/>
    </xf>
    <xf numFmtId="3" fontId="63" fillId="3" borderId="0" xfId="0" applyNumberFormat="1" applyFont="1" applyFill="1" applyAlignment="1">
      <alignment wrapText="1"/>
    </xf>
    <xf numFmtId="0" fontId="34" fillId="0" borderId="0" xfId="0" applyFont="1" applyAlignment="1">
      <alignment horizontal="left" vertical="center" wrapText="1" readingOrder="1"/>
    </xf>
    <xf numFmtId="0" fontId="61" fillId="0" borderId="0" xfId="0" applyFont="1" applyAlignment="1">
      <alignment wrapText="1"/>
    </xf>
    <xf numFmtId="0" fontId="67" fillId="0" borderId="0" xfId="0" applyFont="1" applyAlignment="1">
      <alignment horizontal="left" vertical="center" wrapText="1" readingOrder="1"/>
    </xf>
    <xf numFmtId="0" fontId="39" fillId="0" borderId="0" xfId="0" applyFont="1" applyAlignment="1">
      <alignment horizontal="left" vertical="center" wrapText="1" readingOrder="1"/>
    </xf>
    <xf numFmtId="0" fontId="24" fillId="0" borderId="0" xfId="0" applyFont="1" applyAlignment="1">
      <alignment wrapText="1"/>
    </xf>
    <xf numFmtId="3" fontId="34" fillId="3" borderId="0" xfId="0" applyNumberFormat="1" applyFont="1" applyFill="1" applyAlignment="1">
      <alignment horizontal="left" vertical="top" wrapText="1"/>
    </xf>
    <xf numFmtId="3" fontId="39" fillId="3" borderId="3" xfId="0" applyNumberFormat="1" applyFont="1" applyFill="1" applyBorder="1" applyAlignment="1">
      <alignment vertical="top" readingOrder="1"/>
    </xf>
    <xf numFmtId="0" fontId="34" fillId="5" borderId="1" xfId="0" applyFont="1" applyFill="1" applyBorder="1" applyAlignment="1">
      <alignment horizontal="left" vertical="top" wrapText="1"/>
    </xf>
    <xf numFmtId="6" fontId="34" fillId="3" borderId="0" xfId="0" applyNumberFormat="1" applyFont="1" applyFill="1"/>
    <xf numFmtId="0" fontId="63" fillId="3" borderId="0" xfId="0" applyFont="1" applyFill="1" applyAlignment="1">
      <alignment wrapText="1"/>
    </xf>
    <xf numFmtId="0" fontId="34" fillId="3" borderId="0" xfId="0" applyFont="1" applyFill="1" applyAlignment="1">
      <alignment horizontal="left" vertical="center" wrapText="1" readingOrder="1"/>
    </xf>
    <xf numFmtId="0" fontId="39" fillId="3" borderId="0" xfId="0" applyFont="1" applyFill="1" applyAlignment="1">
      <alignment horizontal="left" vertical="center" wrapText="1" readingOrder="1"/>
    </xf>
    <xf numFmtId="0" fontId="36" fillId="3" borderId="0" xfId="0" applyFont="1" applyFill="1"/>
    <xf numFmtId="3" fontId="38" fillId="3" borderId="0" xfId="0" applyNumberFormat="1" applyFont="1" applyFill="1"/>
    <xf numFmtId="6" fontId="34" fillId="4" borderId="0" xfId="0" applyNumberFormat="1" applyFont="1" applyFill="1"/>
    <xf numFmtId="3" fontId="36" fillId="3" borderId="0" xfId="0" applyNumberFormat="1" applyFont="1" applyFill="1"/>
    <xf numFmtId="3" fontId="38" fillId="3" borderId="3" xfId="0" applyNumberFormat="1" applyFont="1" applyFill="1" applyBorder="1" applyAlignment="1">
      <alignment vertical="top" readingOrder="1"/>
    </xf>
    <xf numFmtId="3" fontId="34" fillId="3" borderId="0" xfId="2" applyNumberFormat="1" applyFont="1" applyFill="1"/>
    <xf numFmtId="3" fontId="34" fillId="3" borderId="0" xfId="2" applyNumberFormat="1" applyFont="1" applyFill="1" applyBorder="1"/>
    <xf numFmtId="3" fontId="34" fillId="4" borderId="0" xfId="2" applyNumberFormat="1" applyFont="1" applyFill="1"/>
    <xf numFmtId="3" fontId="34" fillId="3" borderId="2" xfId="2" applyNumberFormat="1" applyFont="1" applyFill="1" applyBorder="1"/>
    <xf numFmtId="0" fontId="38" fillId="0" borderId="0" xfId="0" applyFont="1" applyAlignment="1">
      <alignment vertical="top" readingOrder="1"/>
    </xf>
    <xf numFmtId="3" fontId="34" fillId="3" borderId="6" xfId="2" applyNumberFormat="1" applyFont="1" applyFill="1" applyBorder="1"/>
    <xf numFmtId="3" fontId="34" fillId="4" borderId="0" xfId="2" applyNumberFormat="1" applyFont="1" applyFill="1" applyBorder="1"/>
    <xf numFmtId="3" fontId="34" fillId="3" borderId="0" xfId="0" applyNumberFormat="1" applyFont="1" applyFill="1" applyAlignment="1">
      <alignment horizontal="right"/>
    </xf>
    <xf numFmtId="3" fontId="34" fillId="4" borderId="6" xfId="2" applyNumberFormat="1" applyFont="1" applyFill="1" applyBorder="1"/>
    <xf numFmtId="3" fontId="34" fillId="3" borderId="0" xfId="2" applyNumberFormat="1" applyFont="1" applyFill="1" applyAlignment="1"/>
    <xf numFmtId="3" fontId="34" fillId="3" borderId="6" xfId="2" applyNumberFormat="1" applyFont="1" applyFill="1" applyBorder="1" applyAlignment="1"/>
    <xf numFmtId="3" fontId="34" fillId="4" borderId="0" xfId="2" applyNumberFormat="1" applyFont="1" applyFill="1" applyBorder="1" applyAlignment="1"/>
    <xf numFmtId="3" fontId="34" fillId="4" borderId="0" xfId="2" applyNumberFormat="1" applyFont="1" applyFill="1" applyAlignment="1"/>
    <xf numFmtId="3" fontId="34" fillId="4" borderId="6" xfId="2" applyNumberFormat="1" applyFont="1" applyFill="1" applyBorder="1" applyAlignment="1"/>
    <xf numFmtId="3" fontId="34" fillId="3" borderId="0" xfId="2" applyNumberFormat="1" applyFont="1" applyFill="1" applyBorder="1" applyAlignment="1"/>
    <xf numFmtId="0" fontId="64" fillId="3" borderId="0" xfId="0" applyFont="1" applyFill="1" applyAlignment="1">
      <alignment wrapText="1"/>
    </xf>
    <xf numFmtId="0" fontId="64" fillId="3" borderId="0" xfId="0" applyFont="1" applyFill="1"/>
    <xf numFmtId="3" fontId="34" fillId="4" borderId="0" xfId="0" applyNumberFormat="1" applyFont="1" applyFill="1" applyAlignment="1">
      <alignment horizontal="right"/>
    </xf>
    <xf numFmtId="3" fontId="68" fillId="3" borderId="0" xfId="0" applyNumberFormat="1" applyFont="1" applyFill="1" applyAlignment="1">
      <alignment wrapText="1"/>
    </xf>
    <xf numFmtId="3" fontId="64" fillId="3" borderId="4" xfId="1" applyNumberFormat="1" applyFont="1" applyFill="1" applyBorder="1" applyAlignment="1">
      <alignment vertical="top" wrapText="1"/>
    </xf>
    <xf numFmtId="3" fontId="34" fillId="4" borderId="4" xfId="1" applyNumberFormat="1" applyFont="1" applyFill="1" applyBorder="1" applyAlignment="1">
      <alignment horizontal="right" vertical="top" wrapText="1"/>
    </xf>
    <xf numFmtId="37" fontId="34" fillId="4" borderId="2" xfId="1" applyNumberFormat="1" applyFont="1" applyFill="1" applyBorder="1" applyAlignment="1">
      <alignment horizontal="right" vertical="top" wrapText="1"/>
    </xf>
    <xf numFmtId="3" fontId="34" fillId="4" borderId="0" xfId="1" applyNumberFormat="1" applyFont="1" applyFill="1" applyBorder="1" applyAlignment="1">
      <alignment horizontal="right" vertical="top" wrapText="1"/>
    </xf>
    <xf numFmtId="37" fontId="34" fillId="4" borderId="4" xfId="1" applyNumberFormat="1" applyFont="1" applyFill="1" applyBorder="1" applyAlignment="1">
      <alignment horizontal="right" vertical="top" wrapText="1"/>
    </xf>
    <xf numFmtId="1" fontId="3" fillId="0" borderId="0" xfId="0" applyNumberFormat="1" applyFont="1" applyAlignment="1">
      <alignment horizontal="right"/>
    </xf>
    <xf numFmtId="3" fontId="25" fillId="3" borderId="0" xfId="0" applyNumberFormat="1" applyFont="1" applyFill="1" applyAlignment="1">
      <alignment horizontal="right"/>
    </xf>
    <xf numFmtId="3" fontId="25" fillId="4" borderId="0" xfId="0" applyNumberFormat="1" applyFont="1" applyFill="1" applyAlignment="1">
      <alignment horizontal="right"/>
    </xf>
    <xf numFmtId="3" fontId="31" fillId="0" borderId="0" xfId="0" applyNumberFormat="1" applyFont="1" applyAlignment="1">
      <alignment horizontal="right"/>
    </xf>
    <xf numFmtId="3" fontId="69" fillId="0" borderId="0" xfId="0" applyNumberFormat="1" applyFont="1"/>
    <xf numFmtId="0" fontId="14" fillId="3" borderId="4" xfId="0" applyFont="1" applyFill="1" applyBorder="1" applyAlignment="1">
      <alignment horizontal="left" vertical="top" wrapText="1"/>
    </xf>
    <xf numFmtId="0" fontId="14" fillId="0" borderId="5" xfId="0" applyFont="1" applyBorder="1" applyAlignment="1">
      <alignment horizontal="left" vertical="top" wrapText="1"/>
    </xf>
    <xf numFmtId="3" fontId="8" fillId="4" borderId="0" xfId="0" applyNumberFormat="1" applyFont="1" applyFill="1" applyAlignment="1">
      <alignment wrapText="1"/>
    </xf>
    <xf numFmtId="37" fontId="34" fillId="3" borderId="0" xfId="1" applyNumberFormat="1" applyFont="1" applyFill="1" applyBorder="1" applyAlignment="1">
      <alignment horizontal="right" vertical="top" wrapText="1"/>
    </xf>
    <xf numFmtId="3" fontId="70" fillId="4" borderId="0" xfId="0" applyNumberFormat="1" applyFont="1" applyFill="1"/>
    <xf numFmtId="0" fontId="56" fillId="3" borderId="0" xfId="0" applyFont="1" applyFill="1" applyAlignment="1">
      <alignment wrapText="1"/>
    </xf>
    <xf numFmtId="0" fontId="14" fillId="0" borderId="0" xfId="0" applyFont="1" applyAlignment="1">
      <alignment wrapText="1"/>
    </xf>
  </cellXfs>
  <cellStyles count="3">
    <cellStyle name="Comma" xfId="2" builtinId="3"/>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F8C0A-9CC8-C24D-B567-3BF05F5C4D0B}">
  <dimension ref="A1:V313"/>
  <sheetViews>
    <sheetView tabSelected="1" zoomScale="110" zoomScaleNormal="125" workbookViewId="0">
      <pane xSplit="4" ySplit="1" topLeftCell="F198" activePane="bottomRight" state="frozen"/>
      <selection pane="topRight" activeCell="E1" sqref="E1"/>
      <selection pane="bottomLeft" activeCell="A2" sqref="A2"/>
      <selection pane="bottomRight" activeCell="A301" sqref="A301:XFD303"/>
    </sheetView>
  </sheetViews>
  <sheetFormatPr baseColWidth="10" defaultRowHeight="16" x14ac:dyDescent="0.2"/>
  <cols>
    <col min="1" max="1" width="16" customWidth="1"/>
    <col min="2" max="2" width="20.83203125" customWidth="1"/>
    <col min="3" max="3" width="21" customWidth="1"/>
    <col min="4" max="4" width="47.5" customWidth="1"/>
    <col min="5" max="5" width="21.6640625" customWidth="1"/>
    <col min="6" max="6" width="20.5" customWidth="1"/>
    <col min="7" max="7" width="21.33203125" customWidth="1"/>
    <col min="8" max="8" width="20.83203125" customWidth="1"/>
    <col min="9" max="9" width="21.83203125" customWidth="1"/>
    <col min="10" max="10" width="22.6640625" customWidth="1"/>
    <col min="11" max="11" width="23.6640625" customWidth="1"/>
    <col min="12" max="13" width="22.5" customWidth="1"/>
    <col min="14" max="14" width="20.6640625" customWidth="1"/>
    <col min="15" max="15" width="19.5" customWidth="1"/>
    <col min="16" max="16" width="19" customWidth="1"/>
    <col min="17" max="17" width="18.5" customWidth="1"/>
    <col min="18" max="18" width="16.83203125" customWidth="1"/>
    <col min="19" max="19" width="14.83203125" style="31" bestFit="1" customWidth="1"/>
    <col min="20" max="20" width="16.33203125" style="37" customWidth="1"/>
    <col min="21" max="21" width="27.5" customWidth="1"/>
    <col min="22" max="22" width="23.83203125" customWidth="1"/>
  </cols>
  <sheetData>
    <row r="1" spans="1:22" s="2" customFormat="1" x14ac:dyDescent="0.2">
      <c r="A1" s="12"/>
      <c r="B1" s="12"/>
      <c r="C1" s="7"/>
      <c r="D1" s="12"/>
      <c r="E1" s="12">
        <v>2011</v>
      </c>
      <c r="F1" s="12">
        <v>2012</v>
      </c>
      <c r="G1" s="12">
        <v>2013</v>
      </c>
      <c r="H1" s="12">
        <v>2014</v>
      </c>
      <c r="I1" s="12">
        <v>2015</v>
      </c>
      <c r="J1" s="12">
        <v>2016</v>
      </c>
      <c r="K1" s="12">
        <v>2017</v>
      </c>
      <c r="L1" s="12">
        <v>2018</v>
      </c>
      <c r="M1" s="12">
        <v>2019</v>
      </c>
      <c r="N1" s="12">
        <v>2020</v>
      </c>
      <c r="O1" s="12">
        <v>2021</v>
      </c>
      <c r="P1" s="12">
        <v>2022</v>
      </c>
      <c r="Q1" s="12">
        <v>2023</v>
      </c>
      <c r="R1" s="12">
        <v>2024</v>
      </c>
      <c r="S1" s="286">
        <v>2025</v>
      </c>
      <c r="T1" s="36"/>
      <c r="V1" s="47"/>
    </row>
    <row r="2" spans="1:22" s="2" customFormat="1" x14ac:dyDescent="0.2">
      <c r="A2" s="22" t="s">
        <v>246</v>
      </c>
      <c r="B2" s="12"/>
      <c r="C2" s="7"/>
      <c r="D2" s="12"/>
      <c r="E2" s="12"/>
      <c r="F2" s="12"/>
      <c r="G2" s="12"/>
      <c r="H2" s="12"/>
      <c r="I2" s="12"/>
      <c r="J2" s="12"/>
      <c r="K2" s="12"/>
      <c r="L2" s="12"/>
      <c r="M2" s="12"/>
      <c r="N2" s="12"/>
      <c r="O2" s="12"/>
      <c r="P2" s="12"/>
      <c r="Q2" s="12"/>
      <c r="R2" s="12"/>
      <c r="S2" s="32"/>
      <c r="T2" s="36"/>
    </row>
    <row r="3" spans="1:22" s="2" customFormat="1" x14ac:dyDescent="0.2">
      <c r="A3" s="21" t="s">
        <v>186</v>
      </c>
      <c r="B3" s="12"/>
      <c r="C3" s="7"/>
      <c r="D3" s="12"/>
      <c r="E3" s="12"/>
      <c r="F3" s="12"/>
      <c r="G3" s="12"/>
      <c r="H3" s="12"/>
      <c r="I3" s="12"/>
      <c r="J3" s="12"/>
      <c r="K3" s="12"/>
      <c r="L3" s="12"/>
      <c r="M3" s="12"/>
      <c r="N3" s="12"/>
      <c r="O3" s="12"/>
      <c r="P3" s="12"/>
      <c r="Q3" s="12"/>
      <c r="R3" s="12"/>
      <c r="S3" s="32"/>
      <c r="T3" s="36"/>
    </row>
    <row r="4" spans="1:22" x14ac:dyDescent="0.2">
      <c r="A4" s="9"/>
      <c r="B4" s="9"/>
      <c r="C4" s="10"/>
      <c r="D4" s="9"/>
      <c r="E4" s="9"/>
      <c r="F4" s="9"/>
      <c r="G4" s="9"/>
      <c r="H4" s="9"/>
      <c r="I4" s="9"/>
      <c r="J4" s="9"/>
      <c r="K4" s="9"/>
      <c r="L4" s="9"/>
      <c r="M4" s="9"/>
      <c r="N4" s="9"/>
      <c r="O4" s="9"/>
      <c r="P4" s="9"/>
      <c r="Q4" s="9"/>
      <c r="R4" s="9"/>
    </row>
    <row r="5" spans="1:22" s="3" customFormat="1" x14ac:dyDescent="0.2">
      <c r="A5" s="11"/>
      <c r="B5" s="12" t="s">
        <v>65</v>
      </c>
      <c r="C5" s="8"/>
      <c r="D5" s="11"/>
      <c r="E5" s="198">
        <v>1450800000</v>
      </c>
      <c r="F5" s="115">
        <v>1501400000</v>
      </c>
      <c r="G5" s="115">
        <v>1247600000</v>
      </c>
      <c r="H5" s="115">
        <v>1345700000</v>
      </c>
      <c r="I5" s="115">
        <v>1446700000</v>
      </c>
      <c r="J5" s="115">
        <v>1628000000</v>
      </c>
      <c r="K5" s="115">
        <v>1827500000</v>
      </c>
      <c r="L5" s="115">
        <v>2217900000</v>
      </c>
      <c r="M5" s="115">
        <v>2746700000</v>
      </c>
      <c r="N5" s="115">
        <v>2712600000</v>
      </c>
      <c r="O5" s="130">
        <v>2693200000</v>
      </c>
      <c r="P5" s="130">
        <v>3120400000</v>
      </c>
      <c r="Q5" s="115">
        <v>3216500000</v>
      </c>
      <c r="R5" s="115">
        <v>2764300000</v>
      </c>
      <c r="S5" s="36">
        <v>2727700000</v>
      </c>
      <c r="T5" s="88" t="s">
        <v>296</v>
      </c>
    </row>
    <row r="6" spans="1:22" x14ac:dyDescent="0.2">
      <c r="A6" s="9"/>
      <c r="B6" s="9"/>
      <c r="C6" s="10"/>
      <c r="D6" s="9"/>
      <c r="E6" s="9"/>
      <c r="F6" s="9"/>
      <c r="G6" s="9"/>
      <c r="H6" s="9"/>
      <c r="I6" s="116"/>
      <c r="J6" s="116"/>
      <c r="K6" s="116"/>
      <c r="L6" s="116"/>
      <c r="M6" s="116"/>
      <c r="N6" s="140"/>
      <c r="O6" s="29"/>
      <c r="P6" s="29"/>
      <c r="Q6" s="116"/>
      <c r="R6" s="9"/>
    </row>
    <row r="7" spans="1:22" s="2" customFormat="1" x14ac:dyDescent="0.2">
      <c r="A7" s="12"/>
      <c r="B7" s="7" t="s">
        <v>4</v>
      </c>
      <c r="C7" s="7"/>
      <c r="D7" s="12"/>
      <c r="E7" s="199">
        <v>192000000</v>
      </c>
      <c r="F7" s="115">
        <v>172600000</v>
      </c>
      <c r="G7" s="115">
        <v>215500000</v>
      </c>
      <c r="H7" s="115">
        <v>297400000</v>
      </c>
      <c r="I7" s="118">
        <v>259700000</v>
      </c>
      <c r="J7" s="115">
        <v>189000000</v>
      </c>
      <c r="K7" s="118">
        <v>194600000</v>
      </c>
      <c r="L7" s="118">
        <v>258300000</v>
      </c>
      <c r="M7" s="118">
        <v>409500000</v>
      </c>
      <c r="N7" s="118">
        <v>508700000</v>
      </c>
      <c r="O7" s="130">
        <v>447700000</v>
      </c>
      <c r="P7" s="131">
        <v>331800000</v>
      </c>
      <c r="Q7" s="115">
        <v>217500000</v>
      </c>
      <c r="R7" s="115">
        <v>188300000</v>
      </c>
      <c r="S7" s="38">
        <v>240900000</v>
      </c>
      <c r="T7" s="36"/>
    </row>
    <row r="8" spans="1:22" s="2" customFormat="1" x14ac:dyDescent="0.2">
      <c r="A8" s="12"/>
      <c r="B8" s="7"/>
      <c r="C8" s="104" t="s">
        <v>312</v>
      </c>
      <c r="D8" s="12"/>
      <c r="E8" s="12"/>
      <c r="F8" s="12"/>
      <c r="G8" s="178">
        <v>8100000</v>
      </c>
      <c r="H8" s="116">
        <v>12400000</v>
      </c>
      <c r="I8" s="116">
        <v>19800000</v>
      </c>
      <c r="J8" s="115">
        <v>19000000</v>
      </c>
      <c r="K8" s="118"/>
      <c r="L8" s="118"/>
      <c r="M8" s="118"/>
      <c r="N8" s="118"/>
      <c r="O8" s="130"/>
      <c r="P8" s="131"/>
      <c r="Q8" s="115"/>
      <c r="R8" s="115"/>
      <c r="S8" s="38"/>
      <c r="T8" s="36"/>
    </row>
    <row r="9" spans="1:22" x14ac:dyDescent="0.2">
      <c r="A9" s="9"/>
      <c r="B9" s="9"/>
      <c r="C9" s="10" t="s">
        <v>5</v>
      </c>
      <c r="D9" s="9"/>
      <c r="E9" s="9"/>
      <c r="F9" s="116">
        <v>42100000</v>
      </c>
      <c r="G9" s="116">
        <v>122700000</v>
      </c>
      <c r="H9" s="116">
        <v>203300000</v>
      </c>
      <c r="I9" s="116">
        <v>170000000</v>
      </c>
      <c r="J9" s="116">
        <v>92100000</v>
      </c>
      <c r="K9" s="116">
        <v>32300000</v>
      </c>
      <c r="L9" s="116">
        <v>74300000</v>
      </c>
      <c r="M9" s="116">
        <v>23100000</v>
      </c>
      <c r="N9" s="116">
        <v>13600000</v>
      </c>
      <c r="O9" s="29">
        <v>14900000</v>
      </c>
      <c r="P9" s="29">
        <v>11400000</v>
      </c>
      <c r="Q9" s="116">
        <v>300000</v>
      </c>
      <c r="R9" s="9">
        <v>0</v>
      </c>
    </row>
    <row r="10" spans="1:22" x14ac:dyDescent="0.2">
      <c r="A10" s="9"/>
      <c r="B10" s="9"/>
      <c r="C10" s="10" t="s">
        <v>6</v>
      </c>
      <c r="D10" s="9"/>
      <c r="E10" s="9"/>
      <c r="F10" s="9"/>
      <c r="G10" s="9"/>
      <c r="H10" s="9"/>
      <c r="I10" s="9"/>
      <c r="J10" s="116">
        <v>0</v>
      </c>
      <c r="K10" s="116">
        <v>54500000</v>
      </c>
      <c r="L10" s="116">
        <v>81400000</v>
      </c>
      <c r="M10" s="116">
        <v>165500000</v>
      </c>
      <c r="N10" s="116">
        <v>208600000</v>
      </c>
      <c r="O10" s="29">
        <v>139900000</v>
      </c>
      <c r="P10" s="29">
        <v>44600000</v>
      </c>
      <c r="Q10" s="116">
        <v>18900000</v>
      </c>
      <c r="R10" s="116">
        <v>25600000</v>
      </c>
    </row>
    <row r="11" spans="1:22" x14ac:dyDescent="0.2">
      <c r="A11" s="9"/>
      <c r="B11" s="9"/>
      <c r="C11" s="10" t="s">
        <v>7</v>
      </c>
      <c r="D11" s="9"/>
      <c r="E11" s="9"/>
      <c r="F11" s="9"/>
      <c r="G11" s="9"/>
      <c r="H11" s="9"/>
      <c r="I11" s="9"/>
      <c r="J11" s="116">
        <v>0</v>
      </c>
      <c r="K11" s="116">
        <v>47300000</v>
      </c>
      <c r="L11" s="116">
        <v>42000000</v>
      </c>
      <c r="M11" s="116">
        <v>174200000</v>
      </c>
      <c r="N11" s="116">
        <v>214000000</v>
      </c>
      <c r="O11" s="29">
        <v>175600000</v>
      </c>
      <c r="P11" s="29">
        <v>163800000</v>
      </c>
      <c r="Q11" s="116">
        <v>109300000</v>
      </c>
      <c r="R11" s="116">
        <v>57700000</v>
      </c>
      <c r="S11" s="37">
        <v>0</v>
      </c>
    </row>
    <row r="12" spans="1:22" x14ac:dyDescent="0.2">
      <c r="A12" s="9"/>
      <c r="B12" s="9"/>
      <c r="C12" s="10" t="s">
        <v>232</v>
      </c>
      <c r="D12" s="9"/>
      <c r="E12" s="9"/>
      <c r="F12" s="9"/>
      <c r="G12" s="9"/>
      <c r="H12" s="9"/>
      <c r="I12" s="9"/>
      <c r="J12" s="116"/>
      <c r="K12" s="116"/>
      <c r="L12" s="116">
        <v>700000</v>
      </c>
      <c r="M12" s="116">
        <v>3900000</v>
      </c>
      <c r="N12" s="116">
        <v>8100000</v>
      </c>
      <c r="O12" s="29">
        <v>12200000</v>
      </c>
      <c r="P12" s="29">
        <v>2900000</v>
      </c>
      <c r="Q12" s="116">
        <v>5300000</v>
      </c>
      <c r="R12" s="116">
        <v>2300000</v>
      </c>
    </row>
    <row r="13" spans="1:22" x14ac:dyDescent="0.2">
      <c r="A13" s="9"/>
      <c r="B13" s="9"/>
      <c r="C13" s="10" t="s">
        <v>33</v>
      </c>
      <c r="D13" s="9"/>
      <c r="E13" s="9"/>
      <c r="F13" s="9"/>
      <c r="G13" s="9"/>
      <c r="H13" s="9"/>
      <c r="I13" s="9"/>
      <c r="J13" s="116"/>
      <c r="K13" s="116"/>
      <c r="L13" s="116">
        <v>0</v>
      </c>
      <c r="M13" s="116">
        <v>4900000</v>
      </c>
      <c r="N13" s="116">
        <v>15600000</v>
      </c>
      <c r="O13" s="29">
        <v>4800000</v>
      </c>
      <c r="P13" s="29">
        <v>1600000</v>
      </c>
      <c r="Q13" s="116">
        <v>300000</v>
      </c>
      <c r="R13" s="9"/>
    </row>
    <row r="14" spans="1:22" x14ac:dyDescent="0.2">
      <c r="A14" s="9"/>
      <c r="B14" s="9"/>
      <c r="C14" s="10" t="s">
        <v>8</v>
      </c>
      <c r="D14" s="9"/>
      <c r="E14" s="200">
        <v>6200000</v>
      </c>
      <c r="F14" s="116">
        <v>1600000</v>
      </c>
      <c r="G14" s="116">
        <v>1900000</v>
      </c>
      <c r="H14" s="116">
        <v>1300000</v>
      </c>
      <c r="I14" s="116">
        <v>300000</v>
      </c>
      <c r="J14" s="116">
        <v>1600000</v>
      </c>
      <c r="K14" s="116">
        <v>100000</v>
      </c>
      <c r="L14" s="116">
        <v>700000</v>
      </c>
      <c r="M14" s="116">
        <v>900000</v>
      </c>
      <c r="N14" s="116">
        <v>1300000</v>
      </c>
      <c r="O14" s="29">
        <v>1300000</v>
      </c>
      <c r="P14" s="29">
        <v>1000000</v>
      </c>
      <c r="Q14" s="116">
        <v>900000</v>
      </c>
      <c r="R14" s="116">
        <v>1500000</v>
      </c>
    </row>
    <row r="15" spans="1:22" x14ac:dyDescent="0.2">
      <c r="A15" s="9"/>
      <c r="B15" s="9"/>
      <c r="C15" s="10" t="s">
        <v>9</v>
      </c>
      <c r="D15" s="9"/>
      <c r="E15" s="9"/>
      <c r="F15" s="9"/>
      <c r="G15" s="116">
        <v>0</v>
      </c>
      <c r="H15" s="116">
        <v>700000</v>
      </c>
      <c r="I15" s="116">
        <v>1900000</v>
      </c>
      <c r="J15" s="116">
        <v>2900000</v>
      </c>
      <c r="K15" s="116">
        <v>1900000</v>
      </c>
      <c r="L15" s="116">
        <v>2200000</v>
      </c>
      <c r="M15" s="116">
        <v>3100000</v>
      </c>
      <c r="N15" s="116">
        <v>9400000</v>
      </c>
      <c r="O15" s="29">
        <v>5500000</v>
      </c>
      <c r="P15" s="29">
        <v>8400000</v>
      </c>
      <c r="Q15" s="116">
        <v>4800000</v>
      </c>
      <c r="R15" s="116">
        <v>5000000</v>
      </c>
    </row>
    <row r="16" spans="1:22" x14ac:dyDescent="0.2">
      <c r="A16" s="9"/>
      <c r="B16" s="9"/>
      <c r="C16" s="10" t="s">
        <v>330</v>
      </c>
      <c r="D16" s="9"/>
      <c r="E16" s="116">
        <v>7500000</v>
      </c>
      <c r="F16" s="116">
        <v>10500000</v>
      </c>
      <c r="G16" s="115">
        <v>14600000</v>
      </c>
      <c r="H16" s="116">
        <v>13400000</v>
      </c>
      <c r="I16" s="116">
        <v>7600000</v>
      </c>
      <c r="J16" s="116">
        <v>16800000</v>
      </c>
      <c r="K16" s="116">
        <v>12200000</v>
      </c>
      <c r="L16" s="116">
        <v>11400000</v>
      </c>
      <c r="M16" s="116">
        <v>13200000</v>
      </c>
      <c r="N16" s="116">
        <v>11100000</v>
      </c>
      <c r="O16" s="29">
        <v>22200000</v>
      </c>
      <c r="P16" s="29">
        <v>18300000</v>
      </c>
      <c r="Q16" s="116">
        <v>23100000</v>
      </c>
      <c r="R16" s="116">
        <v>21400000</v>
      </c>
    </row>
    <row r="17" spans="1:21" x14ac:dyDescent="0.2">
      <c r="A17" s="9"/>
      <c r="B17" s="9"/>
      <c r="C17" s="10" t="s">
        <v>10</v>
      </c>
      <c r="D17" s="9"/>
      <c r="E17" s="200">
        <v>4500000</v>
      </c>
      <c r="F17" s="116">
        <v>19200000</v>
      </c>
      <c r="G17" s="116">
        <v>1500000</v>
      </c>
      <c r="H17" s="116">
        <v>35200000</v>
      </c>
      <c r="I17" s="116">
        <v>25000000</v>
      </c>
      <c r="J17" s="116">
        <v>11600000</v>
      </c>
      <c r="K17" s="116">
        <v>33900000</v>
      </c>
      <c r="L17" s="116">
        <v>28000000</v>
      </c>
      <c r="M17" s="116">
        <v>13000000</v>
      </c>
      <c r="N17" s="116">
        <v>20200000</v>
      </c>
      <c r="O17" s="29">
        <v>22400000</v>
      </c>
      <c r="P17" s="29">
        <v>4500000</v>
      </c>
      <c r="Q17" s="116">
        <v>2800000</v>
      </c>
      <c r="R17" s="116">
        <v>600000</v>
      </c>
    </row>
    <row r="18" spans="1:21" x14ac:dyDescent="0.2">
      <c r="A18" s="9"/>
      <c r="B18" s="9"/>
      <c r="C18" s="10" t="s">
        <v>216</v>
      </c>
      <c r="D18" s="9"/>
      <c r="E18" s="9"/>
      <c r="F18" s="9"/>
      <c r="G18" s="9"/>
      <c r="H18" s="9"/>
      <c r="I18" s="9"/>
      <c r="J18" s="9"/>
      <c r="K18" s="9"/>
      <c r="L18" s="9"/>
      <c r="M18" s="9"/>
      <c r="N18" s="9"/>
      <c r="O18" s="29">
        <v>23700000</v>
      </c>
      <c r="P18" s="29">
        <v>16300000</v>
      </c>
      <c r="Q18" s="116">
        <v>1200000</v>
      </c>
      <c r="R18" s="9"/>
    </row>
    <row r="19" spans="1:21" x14ac:dyDescent="0.2">
      <c r="A19" s="9"/>
      <c r="B19" s="9"/>
      <c r="C19" s="10" t="s">
        <v>217</v>
      </c>
      <c r="D19" s="9"/>
      <c r="E19" s="9"/>
      <c r="F19" s="9"/>
      <c r="G19" s="9"/>
      <c r="H19" s="9"/>
      <c r="I19" s="9"/>
      <c r="J19" s="9"/>
      <c r="K19" s="9"/>
      <c r="L19" s="9"/>
      <c r="M19" s="9"/>
      <c r="N19" s="9"/>
      <c r="O19" s="29">
        <v>4900000</v>
      </c>
      <c r="P19" s="29">
        <v>6600000</v>
      </c>
      <c r="Q19" s="116">
        <v>6000000</v>
      </c>
      <c r="R19" s="116">
        <v>5700000</v>
      </c>
    </row>
    <row r="20" spans="1:21" x14ac:dyDescent="0.2">
      <c r="A20" s="9"/>
      <c r="B20" s="9"/>
      <c r="C20" s="10" t="s">
        <v>222</v>
      </c>
      <c r="D20" s="9"/>
      <c r="E20" s="9"/>
      <c r="F20" s="9"/>
      <c r="G20" s="9"/>
      <c r="H20" s="9"/>
      <c r="I20" s="9"/>
      <c r="J20" s="9"/>
      <c r="K20" s="9"/>
      <c r="L20" s="9"/>
      <c r="M20" s="9"/>
      <c r="N20" s="9"/>
      <c r="O20" s="29">
        <v>3500000</v>
      </c>
      <c r="P20" s="29">
        <v>12400000</v>
      </c>
      <c r="Q20" s="116">
        <v>20200000</v>
      </c>
      <c r="R20" s="116">
        <v>30300000</v>
      </c>
      <c r="S20" s="37">
        <v>39500000</v>
      </c>
    </row>
    <row r="21" spans="1:21" x14ac:dyDescent="0.2">
      <c r="A21" s="9"/>
      <c r="B21" s="9"/>
      <c r="C21" s="10" t="s">
        <v>223</v>
      </c>
      <c r="D21" s="9"/>
      <c r="E21" s="9"/>
      <c r="F21" s="9"/>
      <c r="G21" s="9"/>
      <c r="H21" s="9"/>
      <c r="I21" s="9"/>
      <c r="J21" s="9"/>
      <c r="K21" s="9"/>
      <c r="L21" s="9"/>
      <c r="M21" s="9"/>
      <c r="N21" s="9"/>
      <c r="O21" s="29">
        <v>6500000</v>
      </c>
      <c r="P21" s="29">
        <v>14400000</v>
      </c>
      <c r="Q21" s="116">
        <v>9500000</v>
      </c>
      <c r="R21" s="116">
        <v>5000000</v>
      </c>
      <c r="S21" s="37">
        <v>29100000</v>
      </c>
    </row>
    <row r="22" spans="1:21" x14ac:dyDescent="0.2">
      <c r="A22" s="9"/>
      <c r="B22" s="9"/>
      <c r="C22" s="10" t="s">
        <v>224</v>
      </c>
      <c r="D22" s="9"/>
      <c r="E22" s="9"/>
      <c r="F22" s="9"/>
      <c r="G22" s="9"/>
      <c r="H22" s="9"/>
      <c r="I22" s="9"/>
      <c r="J22" s="9"/>
      <c r="K22" s="9"/>
      <c r="L22" s="9"/>
      <c r="M22" s="9"/>
      <c r="N22" s="9"/>
      <c r="O22" s="29">
        <v>3400000</v>
      </c>
      <c r="P22" s="29">
        <v>17800000</v>
      </c>
      <c r="Q22" s="116">
        <v>10900000</v>
      </c>
      <c r="R22" s="117">
        <v>30300000</v>
      </c>
    </row>
    <row r="23" spans="1:21" x14ac:dyDescent="0.2">
      <c r="A23" s="9"/>
      <c r="B23" s="9"/>
      <c r="C23" s="10" t="s">
        <v>308</v>
      </c>
      <c r="D23" s="9"/>
      <c r="E23" s="200">
        <v>14800000</v>
      </c>
      <c r="F23" s="116">
        <v>14300000</v>
      </c>
      <c r="G23" s="116">
        <v>23300000</v>
      </c>
      <c r="H23" s="116">
        <v>1500000</v>
      </c>
      <c r="I23" s="116">
        <v>17200000</v>
      </c>
      <c r="J23" s="116">
        <v>22200000</v>
      </c>
      <c r="K23" s="116">
        <v>1000000</v>
      </c>
      <c r="L23" s="116">
        <v>11100000</v>
      </c>
      <c r="M23" s="116">
        <v>200000</v>
      </c>
      <c r="N23" s="9"/>
      <c r="O23" s="29"/>
      <c r="P23" s="29"/>
      <c r="Q23" s="116"/>
      <c r="R23" s="117"/>
    </row>
    <row r="24" spans="1:21" x14ac:dyDescent="0.2">
      <c r="A24" s="9"/>
      <c r="B24" s="9"/>
      <c r="C24" s="10" t="s">
        <v>313</v>
      </c>
      <c r="D24" s="9"/>
      <c r="E24" s="200">
        <v>103400000</v>
      </c>
      <c r="F24" s="116">
        <v>34900000</v>
      </c>
      <c r="G24" s="116">
        <v>16600000</v>
      </c>
      <c r="H24" s="116">
        <v>12200000</v>
      </c>
      <c r="I24" s="116">
        <v>6000000</v>
      </c>
      <c r="J24" s="116">
        <v>6800000</v>
      </c>
      <c r="K24" s="116"/>
      <c r="L24" s="116"/>
      <c r="M24" s="116"/>
      <c r="N24" s="9"/>
      <c r="O24" s="29"/>
      <c r="P24" s="29"/>
      <c r="Q24" s="116"/>
      <c r="R24" s="117"/>
    </row>
    <row r="25" spans="1:21" x14ac:dyDescent="0.2">
      <c r="A25" s="9"/>
      <c r="B25" s="9"/>
      <c r="C25" s="10" t="s">
        <v>314</v>
      </c>
      <c r="D25" s="9"/>
      <c r="E25" s="200">
        <v>22700000</v>
      </c>
      <c r="F25" s="116">
        <v>29800000</v>
      </c>
      <c r="G25" s="116">
        <v>7000000</v>
      </c>
      <c r="H25" s="116">
        <v>3000000</v>
      </c>
      <c r="I25" s="116">
        <v>2400000</v>
      </c>
      <c r="J25" s="116">
        <v>200000</v>
      </c>
      <c r="K25" s="116"/>
      <c r="L25" s="116"/>
      <c r="M25" s="116"/>
      <c r="N25" s="9"/>
      <c r="O25" s="29"/>
      <c r="P25" s="29"/>
      <c r="Q25" s="116"/>
      <c r="R25" s="117"/>
    </row>
    <row r="26" spans="1:21" x14ac:dyDescent="0.2">
      <c r="A26" s="9"/>
      <c r="B26" s="9"/>
      <c r="C26" s="10" t="s">
        <v>332</v>
      </c>
      <c r="D26" s="9"/>
      <c r="E26" s="200">
        <v>900000</v>
      </c>
      <c r="F26" s="116">
        <v>900000</v>
      </c>
      <c r="G26" s="116">
        <v>1700000</v>
      </c>
      <c r="H26" s="116"/>
      <c r="I26" s="116"/>
      <c r="J26" s="116"/>
      <c r="K26" s="116"/>
      <c r="L26" s="116"/>
      <c r="M26" s="116"/>
      <c r="N26" s="9"/>
      <c r="O26" s="29"/>
      <c r="P26" s="29"/>
      <c r="Q26" s="116"/>
      <c r="R26" s="117"/>
    </row>
    <row r="27" spans="1:21" x14ac:dyDescent="0.2">
      <c r="A27" s="9"/>
      <c r="B27" s="9"/>
      <c r="C27" s="10" t="s">
        <v>333</v>
      </c>
      <c r="D27" s="9"/>
      <c r="E27" s="200">
        <v>5300000</v>
      </c>
      <c r="F27" s="116">
        <v>4000000</v>
      </c>
      <c r="G27" s="116">
        <v>3000000</v>
      </c>
      <c r="H27" s="116"/>
      <c r="I27" s="116"/>
      <c r="J27" s="116"/>
      <c r="K27" s="116"/>
      <c r="L27" s="116"/>
      <c r="M27" s="116"/>
      <c r="N27" s="9"/>
      <c r="O27" s="29"/>
      <c r="P27" s="29"/>
      <c r="Q27" s="116"/>
      <c r="R27" s="117"/>
    </row>
    <row r="28" spans="1:21" x14ac:dyDescent="0.2">
      <c r="A28" s="9"/>
      <c r="B28" s="9"/>
      <c r="C28" s="10" t="s">
        <v>353</v>
      </c>
      <c r="D28" s="9"/>
      <c r="E28" s="200">
        <v>7800000</v>
      </c>
      <c r="F28" s="116"/>
      <c r="G28" s="116"/>
      <c r="H28" s="116"/>
      <c r="I28" s="116"/>
      <c r="J28" s="116"/>
      <c r="K28" s="116"/>
      <c r="L28" s="116"/>
      <c r="M28" s="116"/>
      <c r="N28" s="9"/>
      <c r="O28" s="29"/>
      <c r="P28" s="29"/>
      <c r="Q28" s="116"/>
      <c r="R28" s="117"/>
    </row>
    <row r="29" spans="1:21" x14ac:dyDescent="0.2">
      <c r="A29" s="9"/>
      <c r="B29" s="9"/>
      <c r="C29" s="10" t="s">
        <v>354</v>
      </c>
      <c r="D29" s="9"/>
      <c r="E29" s="200">
        <v>1600000</v>
      </c>
      <c r="F29" s="116"/>
      <c r="G29" s="116"/>
      <c r="H29" s="116"/>
      <c r="I29" s="116"/>
      <c r="J29" s="116"/>
      <c r="K29" s="116"/>
      <c r="L29" s="116"/>
      <c r="M29" s="116"/>
      <c r="N29" s="9"/>
      <c r="O29" s="29"/>
      <c r="P29" s="29"/>
      <c r="Q29" s="116"/>
      <c r="R29" s="117"/>
    </row>
    <row r="30" spans="1:21" x14ac:dyDescent="0.2">
      <c r="A30" s="9"/>
      <c r="B30" s="9"/>
      <c r="C30" s="10"/>
      <c r="D30" s="9"/>
      <c r="E30" s="9"/>
      <c r="F30" s="9"/>
      <c r="G30" s="9"/>
      <c r="H30" s="9"/>
      <c r="I30" s="9"/>
      <c r="J30" s="9"/>
      <c r="K30" s="9"/>
      <c r="L30" s="9"/>
      <c r="M30" s="9"/>
      <c r="N30" s="9"/>
      <c r="O30" s="9"/>
      <c r="P30" s="9"/>
      <c r="Q30" s="9"/>
      <c r="R30" s="9"/>
    </row>
    <row r="31" spans="1:21" s="9" customFormat="1" x14ac:dyDescent="0.2">
      <c r="A31" s="89">
        <v>231402</v>
      </c>
      <c r="C31" s="10" t="s">
        <v>11</v>
      </c>
      <c r="E31" s="116">
        <v>17400000</v>
      </c>
      <c r="F31" s="116">
        <v>15400000</v>
      </c>
      <c r="G31" s="116">
        <v>15100000</v>
      </c>
      <c r="H31" s="116">
        <v>14400000</v>
      </c>
      <c r="I31" s="116">
        <v>9500000</v>
      </c>
      <c r="K31" s="169">
        <v>11400000</v>
      </c>
      <c r="L31" s="156">
        <v>6697000</v>
      </c>
      <c r="M31" s="156">
        <v>7656000</v>
      </c>
      <c r="N31" s="141">
        <v>6783597</v>
      </c>
      <c r="O31" s="45">
        <v>6718000</v>
      </c>
      <c r="P31" s="45">
        <v>7799796</v>
      </c>
      <c r="Q31" s="111">
        <v>3823000</v>
      </c>
      <c r="R31" s="111">
        <v>2781000</v>
      </c>
      <c r="S31" s="45">
        <v>11977000</v>
      </c>
      <c r="T31" s="14" t="s">
        <v>275</v>
      </c>
      <c r="U31" s="49" t="s">
        <v>442</v>
      </c>
    </row>
    <row r="32" spans="1:21" s="72" customFormat="1" ht="17" x14ac:dyDescent="0.2">
      <c r="A32" s="90" t="s">
        <v>61</v>
      </c>
      <c r="C32" s="73"/>
      <c r="D32" s="90" t="s">
        <v>58</v>
      </c>
      <c r="E32" s="121">
        <v>10693000</v>
      </c>
      <c r="F32" s="121">
        <v>8312000</v>
      </c>
      <c r="G32" s="121">
        <v>8181111</v>
      </c>
      <c r="H32" s="121">
        <v>8151020</v>
      </c>
      <c r="I32" s="121">
        <v>5833483</v>
      </c>
      <c r="J32" s="121">
        <v>8096307</v>
      </c>
      <c r="K32" s="157">
        <f>7010467+1223.49</f>
        <v>7011690.4900000002</v>
      </c>
      <c r="L32" s="157">
        <v>644746</v>
      </c>
      <c r="M32" s="157">
        <v>65600</v>
      </c>
      <c r="N32" s="142">
        <v>6894</v>
      </c>
      <c r="O32" s="114">
        <v>11128</v>
      </c>
      <c r="P32" s="114">
        <v>8147</v>
      </c>
      <c r="Q32" s="74">
        <v>38949</v>
      </c>
      <c r="R32" s="112">
        <v>50671</v>
      </c>
      <c r="S32" s="74">
        <v>49430</v>
      </c>
      <c r="T32" s="287"/>
    </row>
    <row r="33" spans="1:20" s="72" customFormat="1" ht="17" x14ac:dyDescent="0.2">
      <c r="A33" s="90" t="s">
        <v>62</v>
      </c>
      <c r="C33" s="73"/>
      <c r="D33" s="90" t="s">
        <v>495</v>
      </c>
      <c r="E33" s="121">
        <v>2516000</v>
      </c>
      <c r="F33" s="121">
        <v>2921000</v>
      </c>
      <c r="G33" s="121"/>
      <c r="H33" s="121">
        <v>0</v>
      </c>
      <c r="I33" s="121">
        <v>1058344</v>
      </c>
      <c r="J33" s="121">
        <v>2833000</v>
      </c>
      <c r="K33" s="157">
        <f>3626460+43.59</f>
        <v>3626503.59</v>
      </c>
      <c r="L33" s="157">
        <v>3140678</v>
      </c>
      <c r="M33" s="157">
        <v>3671890</v>
      </c>
      <c r="N33" s="142">
        <v>3207377</v>
      </c>
      <c r="O33" s="114">
        <v>4362923</v>
      </c>
      <c r="P33" s="114">
        <v>5782128</v>
      </c>
      <c r="Q33" s="74">
        <v>2946641</v>
      </c>
      <c r="R33" s="112">
        <v>1850977</v>
      </c>
      <c r="S33" s="74">
        <v>10409647</v>
      </c>
      <c r="T33" s="287"/>
    </row>
    <row r="34" spans="1:20" s="77" customFormat="1" ht="17" x14ac:dyDescent="0.2">
      <c r="A34" s="91" t="s">
        <v>315</v>
      </c>
      <c r="C34" s="78"/>
      <c r="D34" s="91" t="s">
        <v>316</v>
      </c>
      <c r="E34" s="122">
        <v>2240000</v>
      </c>
      <c r="F34" s="122">
        <v>2090000</v>
      </c>
      <c r="G34" s="122">
        <v>2125734</v>
      </c>
      <c r="H34" s="122">
        <v>1654559</v>
      </c>
      <c r="I34" s="122">
        <v>75000</v>
      </c>
      <c r="J34" s="122">
        <v>0</v>
      </c>
      <c r="K34" s="161"/>
      <c r="L34" s="161"/>
      <c r="M34" s="161"/>
      <c r="N34" s="145"/>
      <c r="O34" s="132"/>
      <c r="P34" s="132"/>
      <c r="Q34" s="113"/>
      <c r="R34" s="113"/>
      <c r="S34" s="113"/>
      <c r="T34" s="288"/>
    </row>
    <row r="35" spans="1:20" s="72" customFormat="1" ht="17" x14ac:dyDescent="0.2">
      <c r="A35" s="90" t="s">
        <v>317</v>
      </c>
      <c r="C35" s="73"/>
      <c r="D35" s="90" t="s">
        <v>59</v>
      </c>
      <c r="E35" s="120"/>
      <c r="F35" s="121"/>
      <c r="G35" s="120"/>
      <c r="H35" s="201"/>
      <c r="I35" s="121"/>
      <c r="J35" s="121"/>
      <c r="K35" s="157"/>
      <c r="L35" s="157"/>
      <c r="M35" s="157"/>
      <c r="N35" s="142"/>
      <c r="O35" s="114"/>
      <c r="P35" s="114"/>
      <c r="Q35" s="112"/>
      <c r="R35" s="112"/>
      <c r="S35" s="112"/>
      <c r="T35" s="287"/>
    </row>
    <row r="36" spans="1:20" s="77" customFormat="1" ht="17" x14ac:dyDescent="0.2">
      <c r="A36" s="91" t="s">
        <v>318</v>
      </c>
      <c r="C36" s="78"/>
      <c r="D36" s="91" t="s">
        <v>447</v>
      </c>
      <c r="E36" s="122">
        <v>1670000</v>
      </c>
      <c r="F36" s="122">
        <v>1559000</v>
      </c>
      <c r="G36" s="122">
        <v>710647</v>
      </c>
      <c r="H36" s="122">
        <v>17222</v>
      </c>
      <c r="I36" s="122">
        <v>0</v>
      </c>
      <c r="J36" s="122">
        <v>0</v>
      </c>
      <c r="K36" s="161"/>
      <c r="L36" s="161"/>
      <c r="M36" s="161"/>
      <c r="N36" s="145"/>
      <c r="O36" s="132"/>
      <c r="P36" s="132"/>
      <c r="Q36" s="113"/>
      <c r="R36" s="113"/>
      <c r="S36" s="113"/>
      <c r="T36" s="288"/>
    </row>
    <row r="37" spans="1:20" s="9" customFormat="1" ht="17" x14ac:dyDescent="0.2">
      <c r="A37" s="89" t="s">
        <v>319</v>
      </c>
      <c r="C37" s="10"/>
      <c r="D37" s="89" t="s">
        <v>320</v>
      </c>
      <c r="E37" s="18"/>
      <c r="F37" s="18"/>
      <c r="G37" s="18"/>
      <c r="H37" s="212"/>
      <c r="I37" s="212"/>
      <c r="J37" s="212"/>
      <c r="K37" s="160"/>
      <c r="L37" s="160"/>
      <c r="M37" s="160"/>
      <c r="N37" s="213"/>
      <c r="O37" s="45"/>
      <c r="P37" s="45"/>
      <c r="Q37" s="87"/>
      <c r="R37" s="87"/>
      <c r="S37" s="87"/>
      <c r="T37" s="39"/>
    </row>
    <row r="38" spans="1:20" s="72" customFormat="1" ht="17" x14ac:dyDescent="0.2">
      <c r="A38" s="91" t="s">
        <v>321</v>
      </c>
      <c r="B38" s="77"/>
      <c r="C38" s="78"/>
      <c r="D38" s="91" t="s">
        <v>322</v>
      </c>
      <c r="E38" s="92"/>
      <c r="F38" s="122">
        <v>750000</v>
      </c>
      <c r="G38" s="122">
        <v>571813</v>
      </c>
      <c r="H38" s="122">
        <v>582342</v>
      </c>
      <c r="I38" s="122">
        <v>667988</v>
      </c>
      <c r="J38" s="122">
        <v>61166</v>
      </c>
      <c r="K38" s="157"/>
      <c r="L38" s="157"/>
      <c r="M38" s="157"/>
      <c r="N38" s="142"/>
      <c r="O38" s="114"/>
      <c r="P38" s="114"/>
      <c r="Q38" s="112"/>
      <c r="R38" s="112"/>
      <c r="S38" s="112"/>
      <c r="T38" s="287"/>
    </row>
    <row r="39" spans="1:20" s="9" customFormat="1" ht="17" x14ac:dyDescent="0.2">
      <c r="A39" s="89" t="s">
        <v>323</v>
      </c>
      <c r="C39" s="10"/>
      <c r="D39" s="89" t="s">
        <v>324</v>
      </c>
      <c r="E39" s="18"/>
      <c r="F39" s="18"/>
      <c r="G39" s="18"/>
      <c r="H39" s="212"/>
      <c r="I39" s="212"/>
      <c r="J39" s="212"/>
      <c r="K39" s="160"/>
      <c r="L39" s="160"/>
      <c r="M39" s="160"/>
      <c r="N39" s="213"/>
      <c r="O39" s="45"/>
      <c r="P39" s="45"/>
      <c r="Q39" s="87"/>
      <c r="R39" s="87"/>
      <c r="S39" s="87"/>
      <c r="T39" s="39"/>
    </row>
    <row r="40" spans="1:20" s="77" customFormat="1" ht="17" x14ac:dyDescent="0.2">
      <c r="A40" s="91" t="s">
        <v>311</v>
      </c>
      <c r="C40" s="78"/>
      <c r="D40" s="91" t="s">
        <v>448</v>
      </c>
      <c r="E40" s="92"/>
      <c r="F40" s="92"/>
      <c r="G40" s="92"/>
      <c r="H40" s="122">
        <v>0</v>
      </c>
      <c r="I40" s="122">
        <v>599186</v>
      </c>
      <c r="J40" s="122">
        <v>728414</v>
      </c>
      <c r="K40" s="161">
        <f>761841-36.53</f>
        <v>761804.47</v>
      </c>
      <c r="L40" s="161"/>
      <c r="M40" s="161"/>
      <c r="N40" s="145"/>
      <c r="O40" s="132"/>
      <c r="P40" s="132"/>
      <c r="Q40" s="113"/>
      <c r="R40" s="113"/>
      <c r="S40" s="113"/>
      <c r="T40" s="288"/>
    </row>
    <row r="41" spans="1:20" s="77" customFormat="1" ht="17" x14ac:dyDescent="0.2">
      <c r="A41" s="91" t="s">
        <v>63</v>
      </c>
      <c r="C41" s="78"/>
      <c r="D41" s="91" t="s">
        <v>60</v>
      </c>
      <c r="E41" s="92"/>
      <c r="F41" s="92"/>
      <c r="G41" s="92"/>
      <c r="H41" s="92"/>
      <c r="I41" s="92"/>
      <c r="J41" s="92"/>
      <c r="K41" s="92"/>
      <c r="L41" s="158">
        <v>1698519</v>
      </c>
      <c r="M41" s="158">
        <v>1500000</v>
      </c>
      <c r="N41" s="143">
        <v>1500000</v>
      </c>
      <c r="O41" s="132">
        <v>1500000</v>
      </c>
      <c r="P41" s="132">
        <v>1014796</v>
      </c>
      <c r="Q41" s="133"/>
      <c r="R41" s="134">
        <v>89904</v>
      </c>
      <c r="S41" s="133"/>
      <c r="T41" s="133"/>
    </row>
    <row r="42" spans="1:20" s="72" customFormat="1" ht="17" x14ac:dyDescent="0.2">
      <c r="A42" s="90" t="s">
        <v>64</v>
      </c>
      <c r="C42" s="73"/>
      <c r="D42" s="90" t="s">
        <v>449</v>
      </c>
      <c r="E42" s="153"/>
      <c r="F42" s="153"/>
      <c r="G42" s="153"/>
      <c r="H42" s="153"/>
      <c r="I42" s="153"/>
      <c r="J42" s="153"/>
      <c r="K42" s="153"/>
      <c r="L42" s="159">
        <v>1213057</v>
      </c>
      <c r="M42" s="159">
        <v>2418510</v>
      </c>
      <c r="N42" s="144">
        <v>2069326</v>
      </c>
      <c r="O42" s="114">
        <v>843949</v>
      </c>
      <c r="P42" s="114">
        <v>580654</v>
      </c>
      <c r="Q42" s="74">
        <v>50000</v>
      </c>
      <c r="R42" s="114"/>
      <c r="S42" s="114"/>
      <c r="T42" s="287"/>
    </row>
    <row r="43" spans="1:20" s="77" customFormat="1" ht="17" x14ac:dyDescent="0.2">
      <c r="A43" s="91" t="s">
        <v>247</v>
      </c>
      <c r="C43" s="78"/>
      <c r="D43" s="92" t="s">
        <v>249</v>
      </c>
      <c r="E43" s="92"/>
      <c r="F43" s="92"/>
      <c r="G43" s="92"/>
      <c r="H43" s="92"/>
      <c r="I43" s="92"/>
      <c r="J43" s="92"/>
      <c r="K43" s="92"/>
      <c r="L43" s="92"/>
      <c r="M43" s="92"/>
      <c r="N43" s="92"/>
      <c r="O43" s="92"/>
      <c r="P43" s="132">
        <v>414071</v>
      </c>
      <c r="Q43" s="79">
        <v>708702</v>
      </c>
      <c r="R43" s="113">
        <v>788940</v>
      </c>
      <c r="S43" s="79">
        <v>1146428</v>
      </c>
      <c r="T43" s="288"/>
    </row>
    <row r="44" spans="1:20" s="77" customFormat="1" ht="17" x14ac:dyDescent="0.2">
      <c r="A44" s="91" t="s">
        <v>248</v>
      </c>
      <c r="C44" s="78"/>
      <c r="D44" s="92" t="s">
        <v>250</v>
      </c>
      <c r="E44" s="92"/>
      <c r="F44" s="92"/>
      <c r="G44" s="92"/>
      <c r="H44" s="92"/>
      <c r="I44" s="92"/>
      <c r="J44" s="92"/>
      <c r="K44" s="92"/>
      <c r="L44" s="92"/>
      <c r="M44" s="92"/>
      <c r="N44" s="92"/>
      <c r="O44" s="92"/>
      <c r="P44" s="92"/>
      <c r="Q44" s="132"/>
      <c r="R44" s="92"/>
      <c r="S44" s="79">
        <v>370571</v>
      </c>
      <c r="T44" s="288"/>
    </row>
    <row r="45" spans="1:20" s="77" customFormat="1" x14ac:dyDescent="0.2">
      <c r="A45" s="92"/>
      <c r="C45" s="78"/>
      <c r="D45" s="77" t="s">
        <v>450</v>
      </c>
      <c r="J45" s="122">
        <v>524500</v>
      </c>
      <c r="K45" s="92"/>
      <c r="L45" s="92"/>
      <c r="M45" s="92"/>
      <c r="N45" s="92"/>
      <c r="O45" s="92"/>
      <c r="P45" s="92"/>
      <c r="Q45" s="132"/>
      <c r="R45" s="92"/>
      <c r="S45" s="113"/>
      <c r="T45" s="288"/>
    </row>
    <row r="46" spans="1:20" s="9" customFormat="1" x14ac:dyDescent="0.2">
      <c r="A46" s="15"/>
      <c r="C46" s="10"/>
      <c r="D46" s="15"/>
      <c r="E46" s="15"/>
      <c r="F46" s="15"/>
      <c r="G46" s="15"/>
      <c r="H46" s="15"/>
      <c r="I46" s="15"/>
      <c r="J46" s="15"/>
      <c r="K46" s="15"/>
      <c r="L46" s="15"/>
      <c r="M46" s="15"/>
      <c r="N46" s="15"/>
      <c r="O46" s="15"/>
      <c r="P46" s="15"/>
      <c r="Q46" s="15"/>
      <c r="R46" s="15"/>
      <c r="S46" s="87"/>
      <c r="T46" s="39"/>
    </row>
    <row r="47" spans="1:20" s="50" customFormat="1" x14ac:dyDescent="0.2">
      <c r="A47" s="86" t="s">
        <v>294</v>
      </c>
      <c r="C47" s="94"/>
      <c r="D47" s="95"/>
      <c r="E47" s="289">
        <f t="shared" ref="E47:I47" si="0">SUM(E32:E45)</f>
        <v>17119000</v>
      </c>
      <c r="F47" s="289">
        <f t="shared" si="0"/>
        <v>15632000</v>
      </c>
      <c r="G47" s="289">
        <f t="shared" si="0"/>
        <v>11589305</v>
      </c>
      <c r="H47" s="289">
        <f t="shared" si="0"/>
        <v>10405143</v>
      </c>
      <c r="I47" s="289">
        <f t="shared" si="0"/>
        <v>8234001</v>
      </c>
      <c r="J47" s="289">
        <f>SUM(J32:J45)</f>
        <v>12243387</v>
      </c>
      <c r="K47" s="289">
        <f t="shared" ref="K47:S47" si="1">SUM(K32:K44)</f>
        <v>11399998.550000001</v>
      </c>
      <c r="L47" s="289">
        <f t="shared" si="1"/>
        <v>6697000</v>
      </c>
      <c r="M47" s="289">
        <f t="shared" si="1"/>
        <v>7656000</v>
      </c>
      <c r="N47" s="289">
        <f t="shared" si="1"/>
        <v>6783597</v>
      </c>
      <c r="O47" s="289">
        <f t="shared" si="1"/>
        <v>6718000</v>
      </c>
      <c r="P47" s="289">
        <f t="shared" si="1"/>
        <v>7799796</v>
      </c>
      <c r="Q47" s="289">
        <f t="shared" si="1"/>
        <v>3744292</v>
      </c>
      <c r="R47" s="289">
        <f t="shared" si="1"/>
        <v>2780492</v>
      </c>
      <c r="S47" s="289">
        <f t="shared" si="1"/>
        <v>11976076</v>
      </c>
      <c r="T47" s="289"/>
    </row>
    <row r="48" spans="1:20" s="50" customFormat="1" x14ac:dyDescent="0.2">
      <c r="A48" s="86" t="s">
        <v>295</v>
      </c>
      <c r="C48" s="94"/>
      <c r="D48" s="95"/>
      <c r="E48" s="289">
        <f>SUM(E8:E29)+E47</f>
        <v>191819000</v>
      </c>
      <c r="F48" s="289">
        <f>SUM(F8:F27)+F47</f>
        <v>172932000</v>
      </c>
      <c r="G48" s="289">
        <f>SUM(G8:G27)+G47</f>
        <v>211989305</v>
      </c>
      <c r="H48" s="289">
        <f>SUM(H8:H25)+H47</f>
        <v>293405143</v>
      </c>
      <c r="I48" s="289">
        <f>SUM(I8:I25)+I47</f>
        <v>258434001</v>
      </c>
      <c r="J48" s="289">
        <f>SUM(J8:J25)+J47</f>
        <v>185443387</v>
      </c>
      <c r="K48" s="289">
        <f>SUM(K9:K23)+K47</f>
        <v>194599998.55000001</v>
      </c>
      <c r="L48" s="289">
        <f>SUM(L9:L23)+L47</f>
        <v>258497000</v>
      </c>
      <c r="M48" s="289">
        <f t="shared" ref="M48:S48" si="2">SUM(M9:M22)+M47</f>
        <v>409456000</v>
      </c>
      <c r="N48" s="289">
        <f t="shared" si="2"/>
        <v>508683597</v>
      </c>
      <c r="O48" s="289">
        <f t="shared" si="2"/>
        <v>447518000</v>
      </c>
      <c r="P48" s="289">
        <f t="shared" si="2"/>
        <v>331799796</v>
      </c>
      <c r="Q48" s="289">
        <f t="shared" si="2"/>
        <v>217244292</v>
      </c>
      <c r="R48" s="289">
        <f t="shared" si="2"/>
        <v>188180492</v>
      </c>
      <c r="S48" s="289">
        <f t="shared" si="2"/>
        <v>80576076</v>
      </c>
      <c r="T48" s="289"/>
    </row>
    <row r="49" spans="1:21" s="9" customFormat="1" x14ac:dyDescent="0.2">
      <c r="A49" s="15"/>
      <c r="C49" s="10"/>
      <c r="D49" s="15"/>
      <c r="E49" s="15"/>
      <c r="F49" s="15"/>
      <c r="G49" s="15"/>
      <c r="H49" s="15"/>
      <c r="I49" s="15"/>
      <c r="J49" s="15"/>
      <c r="K49" s="15"/>
      <c r="L49" s="15"/>
      <c r="M49" s="15"/>
      <c r="N49" s="15"/>
      <c r="O49" s="15"/>
      <c r="P49" s="15"/>
      <c r="Q49" s="15"/>
      <c r="R49" s="15"/>
      <c r="S49" s="29"/>
      <c r="T49" s="39"/>
    </row>
    <row r="50" spans="1:21" s="9" customFormat="1" x14ac:dyDescent="0.2">
      <c r="B50" s="7" t="s">
        <v>12</v>
      </c>
      <c r="C50" s="7"/>
      <c r="E50" s="118">
        <v>213200000</v>
      </c>
      <c r="F50" s="118">
        <v>147700000</v>
      </c>
      <c r="G50" s="118">
        <v>158800000</v>
      </c>
      <c r="H50" s="118">
        <v>231600000</v>
      </c>
      <c r="I50" s="118">
        <v>286000000</v>
      </c>
      <c r="J50" s="118">
        <v>194000000</v>
      </c>
      <c r="K50" s="118">
        <v>134000000</v>
      </c>
      <c r="L50" s="118">
        <v>88100000</v>
      </c>
      <c r="M50" s="118">
        <v>93000000</v>
      </c>
      <c r="N50" s="118">
        <v>136800000</v>
      </c>
      <c r="O50" s="131">
        <v>150900000</v>
      </c>
      <c r="P50" s="131">
        <v>283700000</v>
      </c>
      <c r="Q50" s="118">
        <v>488200000</v>
      </c>
      <c r="R50" s="118">
        <v>438200000</v>
      </c>
      <c r="S50" s="110">
        <v>487300000</v>
      </c>
      <c r="T50" s="39"/>
    </row>
    <row r="51" spans="1:21" s="9" customFormat="1" x14ac:dyDescent="0.2">
      <c r="B51" s="7"/>
      <c r="C51" s="10" t="s">
        <v>331</v>
      </c>
      <c r="E51" s="116">
        <v>5700000</v>
      </c>
      <c r="F51" s="116">
        <v>2700000</v>
      </c>
      <c r="G51" s="116">
        <v>5900000</v>
      </c>
      <c r="H51" s="116">
        <v>3700000</v>
      </c>
      <c r="I51" s="118"/>
      <c r="J51" s="118"/>
      <c r="K51" s="118"/>
      <c r="L51" s="118"/>
      <c r="M51" s="118"/>
      <c r="N51" s="118"/>
      <c r="O51" s="131"/>
      <c r="P51" s="131"/>
      <c r="Q51" s="118"/>
      <c r="R51" s="118"/>
      <c r="S51" s="110"/>
      <c r="T51" s="39"/>
    </row>
    <row r="52" spans="1:21" s="9" customFormat="1" x14ac:dyDescent="0.2">
      <c r="C52" s="10" t="s">
        <v>13</v>
      </c>
      <c r="I52" s="116"/>
      <c r="J52" s="116"/>
      <c r="K52" s="116"/>
      <c r="L52" s="116">
        <v>42800000</v>
      </c>
      <c r="M52" s="116">
        <v>8000000</v>
      </c>
      <c r="N52" s="116">
        <v>41000000</v>
      </c>
      <c r="O52" s="29">
        <v>86000000</v>
      </c>
      <c r="P52" s="29">
        <v>219100000</v>
      </c>
      <c r="Q52" s="116">
        <v>400100000</v>
      </c>
      <c r="R52" s="116">
        <v>360000000</v>
      </c>
      <c r="S52" s="39">
        <v>420000000</v>
      </c>
      <c r="T52" s="39"/>
    </row>
    <row r="53" spans="1:21" s="9" customFormat="1" x14ac:dyDescent="0.2">
      <c r="C53" s="10" t="s">
        <v>45</v>
      </c>
      <c r="E53" s="116">
        <v>4900000</v>
      </c>
      <c r="F53" s="116">
        <v>99800000</v>
      </c>
      <c r="G53" s="116">
        <v>125500000</v>
      </c>
      <c r="H53" s="116">
        <v>207300000</v>
      </c>
      <c r="I53" s="116">
        <v>209800000</v>
      </c>
      <c r="J53" s="116">
        <v>124700000</v>
      </c>
      <c r="K53" s="116">
        <v>39500000</v>
      </c>
      <c r="L53" s="116">
        <v>13400000</v>
      </c>
      <c r="M53" s="116">
        <v>50300000</v>
      </c>
      <c r="N53" s="116">
        <v>37100000</v>
      </c>
      <c r="O53" s="29">
        <v>10400000</v>
      </c>
      <c r="P53" s="29">
        <v>12500000</v>
      </c>
      <c r="Q53" s="116">
        <v>30700000</v>
      </c>
      <c r="R53" s="116">
        <v>16800000</v>
      </c>
      <c r="S53" s="29"/>
      <c r="T53" s="39"/>
    </row>
    <row r="54" spans="1:21" s="9" customFormat="1" x14ac:dyDescent="0.2">
      <c r="C54" s="10" t="s">
        <v>235</v>
      </c>
      <c r="I54" s="116"/>
      <c r="J54" s="116"/>
      <c r="K54" s="116"/>
      <c r="L54" s="116">
        <v>12000000</v>
      </c>
      <c r="M54" s="116">
        <v>2300000</v>
      </c>
      <c r="N54" s="116">
        <v>1700000</v>
      </c>
      <c r="O54" s="29"/>
      <c r="P54" s="29">
        <v>0</v>
      </c>
      <c r="Q54" s="116">
        <v>5000000</v>
      </c>
      <c r="R54" s="116">
        <v>14500000</v>
      </c>
      <c r="S54" s="29"/>
      <c r="T54" s="39"/>
    </row>
    <row r="55" spans="1:21" s="9" customFormat="1" x14ac:dyDescent="0.2">
      <c r="C55" s="10" t="s">
        <v>15</v>
      </c>
      <c r="E55" s="116">
        <v>2600000</v>
      </c>
      <c r="F55" s="116">
        <v>0</v>
      </c>
      <c r="H55" s="116">
        <v>0</v>
      </c>
      <c r="I55" s="116">
        <v>12000000</v>
      </c>
      <c r="J55" s="116">
        <v>2000000</v>
      </c>
      <c r="K55" s="116">
        <v>1500000</v>
      </c>
      <c r="L55" s="116">
        <v>17800000</v>
      </c>
      <c r="M55" s="116">
        <v>12700000</v>
      </c>
      <c r="N55" s="116">
        <v>17300000</v>
      </c>
      <c r="O55" s="29">
        <v>2200000</v>
      </c>
      <c r="P55" s="29">
        <v>500000</v>
      </c>
      <c r="Q55" s="116">
        <v>900000</v>
      </c>
      <c r="R55" s="9">
        <v>0</v>
      </c>
      <c r="S55" s="29"/>
      <c r="T55" s="39"/>
    </row>
    <row r="56" spans="1:21" s="9" customFormat="1" x14ac:dyDescent="0.2">
      <c r="C56" s="10" t="s">
        <v>16</v>
      </c>
      <c r="E56" s="116">
        <v>9700000</v>
      </c>
      <c r="F56" s="116">
        <v>26500000</v>
      </c>
      <c r="G56" s="116">
        <v>9600000</v>
      </c>
      <c r="H56" s="116">
        <v>12900000</v>
      </c>
      <c r="I56" s="116">
        <v>28800000</v>
      </c>
      <c r="J56" s="116">
        <v>21500000</v>
      </c>
      <c r="K56" s="116">
        <v>29400000</v>
      </c>
      <c r="M56" s="116">
        <v>11800000</v>
      </c>
      <c r="N56" s="116">
        <v>33800000</v>
      </c>
      <c r="O56" s="29">
        <v>12500000</v>
      </c>
      <c r="P56" s="29">
        <v>9500000</v>
      </c>
      <c r="Q56" s="116">
        <v>10400000</v>
      </c>
      <c r="R56" s="116">
        <v>9700000</v>
      </c>
      <c r="S56" s="29"/>
      <c r="T56" s="39"/>
    </row>
    <row r="57" spans="1:21" s="9" customFormat="1" x14ac:dyDescent="0.2">
      <c r="C57" s="10" t="s">
        <v>17</v>
      </c>
      <c r="E57" s="116">
        <v>189200000</v>
      </c>
      <c r="F57" s="116">
        <v>14400000</v>
      </c>
      <c r="G57" s="116">
        <v>17800000</v>
      </c>
      <c r="H57" s="116">
        <v>7700000</v>
      </c>
      <c r="I57" s="116">
        <v>35400000</v>
      </c>
      <c r="K57" s="116">
        <v>61900000</v>
      </c>
      <c r="O57" s="29">
        <v>35000000</v>
      </c>
      <c r="P57" s="29">
        <v>31800000</v>
      </c>
      <c r="Q57" s="116">
        <v>30500000</v>
      </c>
      <c r="R57" s="116">
        <v>28400000</v>
      </c>
      <c r="S57" s="29"/>
      <c r="T57" s="39"/>
    </row>
    <row r="58" spans="1:21" s="9" customFormat="1" x14ac:dyDescent="0.2">
      <c r="C58" s="10"/>
      <c r="S58" s="29"/>
      <c r="T58" s="39"/>
    </row>
    <row r="59" spans="1:21" s="9" customFormat="1" x14ac:dyDescent="0.2">
      <c r="A59" s="89">
        <v>135353</v>
      </c>
      <c r="B59" s="12"/>
      <c r="C59" s="10" t="s">
        <v>14</v>
      </c>
      <c r="E59" s="116">
        <v>1200000</v>
      </c>
      <c r="F59" s="116">
        <v>300000</v>
      </c>
      <c r="H59" s="9">
        <v>0</v>
      </c>
      <c r="I59" s="9">
        <v>0</v>
      </c>
      <c r="J59" s="9">
        <v>0</v>
      </c>
      <c r="K59" s="170">
        <v>1626000</v>
      </c>
      <c r="L59" s="156">
        <v>2123000</v>
      </c>
      <c r="M59" s="156">
        <v>7900000</v>
      </c>
      <c r="N59" s="141">
        <v>5770000</v>
      </c>
      <c r="O59" s="45">
        <v>4860000</v>
      </c>
      <c r="P59" s="45">
        <v>10412000</v>
      </c>
      <c r="Q59" s="111">
        <v>10482000</v>
      </c>
      <c r="R59" s="111">
        <v>9391000</v>
      </c>
      <c r="S59" s="111">
        <v>6979000</v>
      </c>
      <c r="T59" s="14" t="s">
        <v>275</v>
      </c>
      <c r="U59" s="290" t="s">
        <v>443</v>
      </c>
    </row>
    <row r="60" spans="1:21" s="72" customFormat="1" ht="17" x14ac:dyDescent="0.2">
      <c r="A60" s="90" t="s">
        <v>39</v>
      </c>
      <c r="C60" s="73"/>
      <c r="D60" s="90" t="s">
        <v>32</v>
      </c>
      <c r="E60" s="121">
        <v>1188000</v>
      </c>
      <c r="F60" s="209">
        <v>0</v>
      </c>
      <c r="G60" s="211">
        <v>93426</v>
      </c>
      <c r="H60" s="120"/>
      <c r="I60" s="120"/>
      <c r="J60" s="120"/>
      <c r="K60" s="157"/>
      <c r="L60" s="157"/>
      <c r="M60" s="157">
        <v>2287</v>
      </c>
      <c r="N60" s="120"/>
      <c r="O60" s="114"/>
      <c r="P60" s="114"/>
      <c r="Q60" s="121"/>
      <c r="S60" s="195"/>
      <c r="T60" s="287"/>
    </row>
    <row r="61" spans="1:21" s="77" customFormat="1" ht="17" x14ac:dyDescent="0.2">
      <c r="A61" s="91" t="s">
        <v>40</v>
      </c>
      <c r="C61" s="78"/>
      <c r="D61" s="77" t="s">
        <v>34</v>
      </c>
      <c r="K61" s="161"/>
      <c r="L61" s="161"/>
      <c r="M61" s="161">
        <v>0</v>
      </c>
      <c r="O61" s="132">
        <v>0</v>
      </c>
      <c r="P61" s="132"/>
      <c r="Q61" s="122"/>
      <c r="S61" s="133"/>
      <c r="T61" s="288"/>
    </row>
    <row r="62" spans="1:21" s="72" customFormat="1" ht="17" x14ac:dyDescent="0.2">
      <c r="A62" s="90" t="s">
        <v>41</v>
      </c>
      <c r="C62" s="73"/>
      <c r="D62" s="72" t="s">
        <v>35</v>
      </c>
      <c r="K62" s="157">
        <v>91897</v>
      </c>
      <c r="L62" s="157">
        <v>1873103</v>
      </c>
      <c r="M62" s="157">
        <v>5751800</v>
      </c>
      <c r="N62" s="142">
        <v>2592000</v>
      </c>
      <c r="O62" s="114">
        <v>4314000</v>
      </c>
      <c r="P62" s="114">
        <v>8025433</v>
      </c>
      <c r="Q62" s="121">
        <v>8191706</v>
      </c>
      <c r="R62" s="82">
        <v>6752148</v>
      </c>
      <c r="S62" s="82">
        <v>5220111</v>
      </c>
      <c r="T62" s="287"/>
    </row>
    <row r="63" spans="1:21" s="72" customFormat="1" ht="17" x14ac:dyDescent="0.2">
      <c r="A63" s="90" t="s">
        <v>42</v>
      </c>
      <c r="C63" s="73"/>
      <c r="D63" s="72" t="s">
        <v>36</v>
      </c>
      <c r="K63" s="157">
        <v>664000</v>
      </c>
      <c r="L63" s="157"/>
      <c r="M63" s="157">
        <v>0</v>
      </c>
      <c r="N63" s="142">
        <v>1500000</v>
      </c>
      <c r="O63" s="114">
        <v>0</v>
      </c>
      <c r="P63" s="114"/>
      <c r="Q63" s="121"/>
      <c r="R63" s="82"/>
      <c r="S63" s="82"/>
      <c r="T63" s="287"/>
    </row>
    <row r="64" spans="1:21" s="77" customFormat="1" ht="17" x14ac:dyDescent="0.2">
      <c r="A64" s="91" t="s">
        <v>43</v>
      </c>
      <c r="C64" s="78"/>
      <c r="D64" s="91" t="s">
        <v>37</v>
      </c>
      <c r="E64" s="92"/>
      <c r="F64" s="92"/>
      <c r="G64" s="92"/>
      <c r="H64" s="92"/>
      <c r="I64" s="92"/>
      <c r="J64" s="92"/>
      <c r="K64" s="161">
        <v>870103</v>
      </c>
      <c r="L64" s="161">
        <v>249897</v>
      </c>
      <c r="M64" s="161">
        <v>1148199</v>
      </c>
      <c r="N64" s="145">
        <v>978000</v>
      </c>
      <c r="O64" s="132">
        <v>136000</v>
      </c>
      <c r="P64" s="132">
        <v>1000000</v>
      </c>
      <c r="Q64" s="122">
        <v>1422732</v>
      </c>
      <c r="R64" s="83">
        <v>1920368</v>
      </c>
      <c r="S64" s="83">
        <v>1559801</v>
      </c>
      <c r="T64" s="288"/>
    </row>
    <row r="65" spans="1:20" s="77" customFormat="1" ht="17" x14ac:dyDescent="0.2">
      <c r="A65" s="91" t="s">
        <v>44</v>
      </c>
      <c r="C65" s="78"/>
      <c r="D65" s="91" t="s">
        <v>38</v>
      </c>
      <c r="E65" s="154"/>
      <c r="F65" s="154"/>
      <c r="G65" s="154"/>
      <c r="H65" s="154"/>
      <c r="I65" s="154"/>
      <c r="J65" s="154"/>
      <c r="K65" s="154"/>
      <c r="L65" s="154"/>
      <c r="M65" s="162">
        <v>997714</v>
      </c>
      <c r="N65" s="146">
        <v>700000</v>
      </c>
      <c r="O65" s="132">
        <v>410000</v>
      </c>
      <c r="P65" s="132">
        <v>1386567</v>
      </c>
      <c r="Q65" s="122">
        <v>867239</v>
      </c>
      <c r="R65" s="83">
        <v>718484</v>
      </c>
      <c r="S65" s="83">
        <v>199088</v>
      </c>
      <c r="T65" s="288"/>
    </row>
    <row r="66" spans="1:20" x14ac:dyDescent="0.2">
      <c r="A66" s="15"/>
      <c r="B66" s="9"/>
      <c r="C66" s="10"/>
      <c r="D66" s="15"/>
      <c r="E66" s="15"/>
      <c r="F66" s="15"/>
      <c r="G66" s="15"/>
      <c r="H66" s="15"/>
      <c r="I66" s="15"/>
      <c r="J66" s="15"/>
      <c r="K66" s="15"/>
      <c r="L66" s="15"/>
      <c r="M66" s="15"/>
      <c r="N66" s="15"/>
      <c r="O66" s="15"/>
      <c r="P66" s="15"/>
      <c r="Q66" s="15"/>
      <c r="R66" s="15"/>
      <c r="S66" s="93"/>
    </row>
    <row r="67" spans="1:20" s="98" customFormat="1" x14ac:dyDescent="0.2">
      <c r="A67" s="86" t="s">
        <v>297</v>
      </c>
      <c r="B67" s="50"/>
      <c r="C67" s="94"/>
      <c r="D67" s="95"/>
      <c r="E67" s="96">
        <v>213200000</v>
      </c>
      <c r="F67" s="96">
        <f t="shared" ref="F67:S67" si="3">SUM(F60:F65)</f>
        <v>0</v>
      </c>
      <c r="G67" s="96">
        <f t="shared" si="3"/>
        <v>93426</v>
      </c>
      <c r="H67" s="96">
        <f t="shared" si="3"/>
        <v>0</v>
      </c>
      <c r="I67" s="96">
        <f t="shared" si="3"/>
        <v>0</v>
      </c>
      <c r="J67" s="96">
        <f t="shared" si="3"/>
        <v>0</v>
      </c>
      <c r="K67" s="96">
        <f t="shared" si="3"/>
        <v>1626000</v>
      </c>
      <c r="L67" s="96">
        <f t="shared" si="3"/>
        <v>2123000</v>
      </c>
      <c r="M67" s="96">
        <f t="shared" si="3"/>
        <v>7900000</v>
      </c>
      <c r="N67" s="96">
        <f t="shared" si="3"/>
        <v>5770000</v>
      </c>
      <c r="O67" s="96">
        <f t="shared" si="3"/>
        <v>4860000</v>
      </c>
      <c r="P67" s="96">
        <f t="shared" si="3"/>
        <v>10412000</v>
      </c>
      <c r="Q67" s="96">
        <f t="shared" si="3"/>
        <v>10481677</v>
      </c>
      <c r="R67" s="96">
        <f t="shared" si="3"/>
        <v>9391000</v>
      </c>
      <c r="S67" s="96">
        <f t="shared" si="3"/>
        <v>6979000</v>
      </c>
      <c r="T67" s="97"/>
    </row>
    <row r="68" spans="1:20" s="98" customFormat="1" x14ac:dyDescent="0.2">
      <c r="A68" s="86" t="s">
        <v>298</v>
      </c>
      <c r="B68" s="50"/>
      <c r="C68" s="94"/>
      <c r="D68" s="95"/>
      <c r="E68" s="96">
        <f>SUM(E51:E57)+E67</f>
        <v>425300000</v>
      </c>
      <c r="F68" s="96">
        <f>SUM(F51:F57)+F67</f>
        <v>143400000</v>
      </c>
      <c r="G68" s="96">
        <f>SUM(G51:G57)+G67</f>
        <v>158893426</v>
      </c>
      <c r="H68" s="96">
        <f>SUM(H51:H57)+H67</f>
        <v>231600000</v>
      </c>
      <c r="I68" s="96">
        <f t="shared" ref="I68:S68" si="4">SUM(I52:I57)+I67</f>
        <v>286000000</v>
      </c>
      <c r="J68" s="96">
        <f t="shared" si="4"/>
        <v>148200000</v>
      </c>
      <c r="K68" s="96">
        <f t="shared" si="4"/>
        <v>133926000</v>
      </c>
      <c r="L68" s="96">
        <f t="shared" si="4"/>
        <v>88123000</v>
      </c>
      <c r="M68" s="96">
        <f t="shared" si="4"/>
        <v>93000000</v>
      </c>
      <c r="N68" s="96">
        <f t="shared" si="4"/>
        <v>136670000</v>
      </c>
      <c r="O68" s="96">
        <f t="shared" si="4"/>
        <v>150960000</v>
      </c>
      <c r="P68" s="96">
        <f t="shared" si="4"/>
        <v>283812000</v>
      </c>
      <c r="Q68" s="96">
        <f t="shared" si="4"/>
        <v>488081677</v>
      </c>
      <c r="R68" s="96">
        <f t="shared" si="4"/>
        <v>438791000</v>
      </c>
      <c r="S68" s="96">
        <f t="shared" si="4"/>
        <v>426979000</v>
      </c>
      <c r="T68" s="97"/>
    </row>
    <row r="69" spans="1:20" x14ac:dyDescent="0.2">
      <c r="A69" s="9"/>
      <c r="B69" s="9"/>
      <c r="C69" s="16"/>
      <c r="D69" s="13"/>
      <c r="E69" s="13"/>
      <c r="F69" s="13"/>
      <c r="G69" s="13"/>
      <c r="H69" s="13"/>
      <c r="I69" s="13"/>
      <c r="J69" s="13"/>
      <c r="K69" s="13"/>
      <c r="L69" s="13"/>
      <c r="M69" s="13"/>
      <c r="N69" s="13"/>
      <c r="O69" s="13"/>
      <c r="P69" s="13"/>
      <c r="Q69" s="13"/>
      <c r="R69" s="13"/>
    </row>
    <row r="70" spans="1:20" x14ac:dyDescent="0.2">
      <c r="A70" s="9"/>
      <c r="B70" s="7" t="s">
        <v>0</v>
      </c>
      <c r="C70" s="7"/>
      <c r="D70" s="12"/>
      <c r="E70" s="199">
        <v>547400000</v>
      </c>
      <c r="F70" s="118">
        <v>587100000</v>
      </c>
      <c r="G70" s="118">
        <v>369500000</v>
      </c>
      <c r="H70" s="115">
        <v>288000000</v>
      </c>
      <c r="I70" s="118">
        <v>305000000</v>
      </c>
      <c r="J70" s="115">
        <v>513000000</v>
      </c>
      <c r="K70" s="118">
        <v>647000000</v>
      </c>
      <c r="L70" s="118">
        <v>678000000</v>
      </c>
      <c r="M70" s="118">
        <v>712700000</v>
      </c>
      <c r="N70" s="118">
        <v>565700000</v>
      </c>
      <c r="O70" s="131">
        <v>339500000</v>
      </c>
      <c r="P70" s="131">
        <v>265000000</v>
      </c>
      <c r="Q70" s="118">
        <v>248100000</v>
      </c>
      <c r="R70" s="118">
        <v>255000000</v>
      </c>
      <c r="S70" s="38">
        <v>311200000</v>
      </c>
    </row>
    <row r="71" spans="1:20" x14ac:dyDescent="0.2">
      <c r="A71" s="9"/>
      <c r="B71" s="9"/>
      <c r="C71" s="10" t="s">
        <v>18</v>
      </c>
      <c r="D71" s="9"/>
      <c r="E71" s="9"/>
      <c r="F71" s="9"/>
      <c r="G71" s="116">
        <v>0</v>
      </c>
      <c r="H71" s="116">
        <v>78300000</v>
      </c>
      <c r="I71" s="116">
        <v>103600000</v>
      </c>
      <c r="J71" s="116">
        <v>321800000</v>
      </c>
      <c r="K71" s="116">
        <v>408000000</v>
      </c>
      <c r="L71" s="116">
        <v>505800000</v>
      </c>
      <c r="M71" s="116">
        <v>502600000</v>
      </c>
      <c r="N71" s="116">
        <v>353000000</v>
      </c>
      <c r="O71" s="29">
        <v>155000000</v>
      </c>
      <c r="P71" s="29">
        <v>109600000</v>
      </c>
      <c r="Q71" s="116">
        <v>91100000</v>
      </c>
      <c r="R71" s="116">
        <v>87500000</v>
      </c>
    </row>
    <row r="72" spans="1:20" x14ac:dyDescent="0.2">
      <c r="A72" s="9"/>
      <c r="B72" s="9"/>
      <c r="C72" s="10" t="s">
        <v>219</v>
      </c>
      <c r="D72" s="9"/>
      <c r="E72" s="116">
        <v>6000000</v>
      </c>
      <c r="F72" s="116">
        <v>12600000</v>
      </c>
      <c r="G72" s="116">
        <v>14400000</v>
      </c>
      <c r="H72" s="116">
        <v>20900000</v>
      </c>
      <c r="I72" s="116">
        <v>24500000</v>
      </c>
      <c r="J72" s="116">
        <v>12500000</v>
      </c>
      <c r="K72" s="116">
        <v>12100000</v>
      </c>
      <c r="L72" s="116">
        <v>12900000</v>
      </c>
      <c r="M72" s="116">
        <v>6900000</v>
      </c>
      <c r="N72" s="116">
        <v>7300000</v>
      </c>
      <c r="O72" s="29">
        <v>5100000</v>
      </c>
      <c r="P72" s="29">
        <v>3400000</v>
      </c>
      <c r="Q72" s="116">
        <v>3400000</v>
      </c>
      <c r="R72" s="9"/>
    </row>
    <row r="73" spans="1:20" x14ac:dyDescent="0.2">
      <c r="A73" s="9"/>
      <c r="B73" s="9"/>
      <c r="C73" s="10" t="s">
        <v>19</v>
      </c>
      <c r="D73" s="9"/>
      <c r="E73" s="9"/>
      <c r="F73" s="9"/>
      <c r="G73" s="9"/>
      <c r="H73" s="9"/>
      <c r="I73" s="116">
        <v>0</v>
      </c>
      <c r="J73" s="116">
        <v>0</v>
      </c>
      <c r="K73" s="116">
        <v>14600000</v>
      </c>
      <c r="L73" s="116">
        <v>5500000</v>
      </c>
      <c r="M73" s="116">
        <v>12500000</v>
      </c>
      <c r="N73" s="116"/>
      <c r="O73" s="29"/>
      <c r="P73" s="29"/>
      <c r="Q73" s="116"/>
      <c r="R73" s="9"/>
    </row>
    <row r="74" spans="1:20" x14ac:dyDescent="0.2">
      <c r="A74" s="9"/>
      <c r="B74" s="9"/>
      <c r="C74" s="10" t="s">
        <v>307</v>
      </c>
      <c r="D74" s="9"/>
      <c r="E74" s="200">
        <v>32600000</v>
      </c>
      <c r="F74" s="116">
        <v>27100000</v>
      </c>
      <c r="G74" s="116">
        <v>4800000</v>
      </c>
      <c r="H74" s="116">
        <v>3100000</v>
      </c>
      <c r="I74" s="116">
        <v>1500000</v>
      </c>
      <c r="J74" s="116">
        <v>1300000</v>
      </c>
      <c r="K74" s="116">
        <v>2200000</v>
      </c>
      <c r="L74" s="116">
        <v>1900000</v>
      </c>
      <c r="M74" s="116">
        <v>2100000</v>
      </c>
      <c r="N74" s="116">
        <v>1900000</v>
      </c>
      <c r="O74" s="29">
        <v>2100000</v>
      </c>
      <c r="P74" s="29">
        <v>2000000</v>
      </c>
      <c r="Q74" s="116">
        <v>2000000</v>
      </c>
      <c r="R74" s="116">
        <v>1700000</v>
      </c>
    </row>
    <row r="75" spans="1:20" x14ac:dyDescent="0.2">
      <c r="A75" s="9"/>
      <c r="B75" s="9"/>
      <c r="C75" s="10" t="s">
        <v>241</v>
      </c>
      <c r="D75" s="9"/>
      <c r="E75" s="116">
        <v>242900000</v>
      </c>
      <c r="F75" s="116">
        <v>174000000</v>
      </c>
      <c r="G75" s="116">
        <v>63800000</v>
      </c>
      <c r="H75" s="116">
        <v>69600000</v>
      </c>
      <c r="I75" s="116">
        <v>63500000</v>
      </c>
      <c r="J75" s="116">
        <v>50300000</v>
      </c>
      <c r="K75" s="116">
        <v>56200000</v>
      </c>
      <c r="L75" s="116">
        <v>51400000</v>
      </c>
      <c r="M75" s="116">
        <v>51100000</v>
      </c>
      <c r="N75" s="116">
        <v>47000000</v>
      </c>
      <c r="O75" s="29">
        <v>48900000</v>
      </c>
      <c r="P75" s="29">
        <v>43300000</v>
      </c>
      <c r="Q75" s="116">
        <v>42100000</v>
      </c>
      <c r="R75" s="116">
        <v>40000000</v>
      </c>
    </row>
    <row r="76" spans="1:20" x14ac:dyDescent="0.2">
      <c r="A76" s="9"/>
      <c r="B76" s="9"/>
      <c r="C76" s="10" t="s">
        <v>20</v>
      </c>
      <c r="D76" s="9"/>
      <c r="E76" s="116">
        <v>21000000</v>
      </c>
      <c r="F76" s="116">
        <v>23400000</v>
      </c>
      <c r="G76" s="116">
        <v>17900000</v>
      </c>
      <c r="H76" s="116">
        <v>18100000</v>
      </c>
      <c r="I76" s="116">
        <v>23500000</v>
      </c>
      <c r="J76" s="116">
        <v>13300000</v>
      </c>
      <c r="K76" s="116">
        <v>24200000</v>
      </c>
      <c r="L76" s="116">
        <v>8500000</v>
      </c>
      <c r="M76" s="116">
        <v>13200000</v>
      </c>
      <c r="N76" s="116">
        <v>11200000</v>
      </c>
      <c r="O76" s="29">
        <v>12800000</v>
      </c>
      <c r="P76" s="29">
        <v>11800000</v>
      </c>
      <c r="Q76" s="116">
        <v>12000000</v>
      </c>
      <c r="R76" s="116">
        <v>8400000</v>
      </c>
    </row>
    <row r="77" spans="1:20" x14ac:dyDescent="0.2">
      <c r="A77" s="9"/>
      <c r="B77" s="9"/>
      <c r="C77" s="10" t="s">
        <v>21</v>
      </c>
      <c r="D77" s="9"/>
      <c r="E77" s="116">
        <v>8000000</v>
      </c>
      <c r="F77" s="116">
        <v>8000000</v>
      </c>
      <c r="G77" s="116">
        <v>108500000</v>
      </c>
      <c r="H77" s="116">
        <v>500000</v>
      </c>
      <c r="I77" s="116">
        <v>0</v>
      </c>
      <c r="J77" s="116">
        <v>3500000</v>
      </c>
      <c r="K77" s="116">
        <v>20000000</v>
      </c>
      <c r="L77" s="116">
        <v>1700000</v>
      </c>
      <c r="M77" s="116">
        <v>30300000</v>
      </c>
      <c r="N77" s="116">
        <v>65500000</v>
      </c>
      <c r="O77" s="29">
        <v>23300000</v>
      </c>
      <c r="P77" s="29">
        <v>6900000</v>
      </c>
      <c r="Q77" s="116">
        <v>12900000</v>
      </c>
      <c r="R77" s="116">
        <v>5100000</v>
      </c>
    </row>
    <row r="78" spans="1:20" x14ac:dyDescent="0.2">
      <c r="A78" s="9"/>
      <c r="B78" s="9"/>
      <c r="C78" s="10" t="s">
        <v>220</v>
      </c>
      <c r="D78" s="9"/>
      <c r="E78" s="116">
        <v>30100000</v>
      </c>
      <c r="F78" s="116">
        <v>39900000</v>
      </c>
      <c r="G78" s="116">
        <v>20600000</v>
      </c>
      <c r="H78" s="116">
        <v>29200000</v>
      </c>
      <c r="I78" s="116">
        <v>27900000</v>
      </c>
      <c r="J78" s="116">
        <v>27700000</v>
      </c>
      <c r="K78" s="116">
        <v>28000000</v>
      </c>
      <c r="L78" s="116">
        <v>26300000</v>
      </c>
      <c r="M78" s="116">
        <v>26000000</v>
      </c>
      <c r="N78" s="116">
        <v>26900000</v>
      </c>
      <c r="O78" s="29">
        <v>28300000</v>
      </c>
      <c r="P78" s="29">
        <v>24400000</v>
      </c>
      <c r="Q78" s="116">
        <v>25500000</v>
      </c>
      <c r="R78" s="116">
        <v>25100000</v>
      </c>
    </row>
    <row r="79" spans="1:20" x14ac:dyDescent="0.2">
      <c r="A79" s="9"/>
      <c r="B79" s="9"/>
      <c r="C79" s="10" t="s">
        <v>22</v>
      </c>
      <c r="D79" s="9"/>
      <c r="E79" s="116">
        <v>13600000</v>
      </c>
      <c r="F79" s="116">
        <v>15000000</v>
      </c>
      <c r="G79" s="116">
        <v>13200000</v>
      </c>
      <c r="H79" s="116">
        <v>14000000</v>
      </c>
      <c r="I79" s="116">
        <v>13700000</v>
      </c>
      <c r="J79" s="116">
        <v>14200000</v>
      </c>
      <c r="K79" s="116">
        <v>12500000</v>
      </c>
      <c r="L79" s="116">
        <v>12500000</v>
      </c>
      <c r="M79" s="116">
        <v>3600000</v>
      </c>
      <c r="N79" s="116"/>
      <c r="O79" s="29"/>
      <c r="P79" s="29" t="s">
        <v>181</v>
      </c>
      <c r="Q79" s="116"/>
      <c r="R79" s="9"/>
    </row>
    <row r="80" spans="1:20" x14ac:dyDescent="0.2">
      <c r="A80" s="9"/>
      <c r="B80" s="9"/>
      <c r="C80" s="10" t="s">
        <v>23</v>
      </c>
      <c r="D80" s="9"/>
      <c r="E80" s="116">
        <v>10100000</v>
      </c>
      <c r="F80" s="116">
        <v>13300000</v>
      </c>
      <c r="G80" s="116">
        <v>13200000</v>
      </c>
      <c r="H80" s="116">
        <v>12300000</v>
      </c>
      <c r="I80" s="116">
        <v>12000000</v>
      </c>
      <c r="J80" s="116">
        <v>9700000</v>
      </c>
      <c r="K80" s="116">
        <v>10800000</v>
      </c>
      <c r="L80" s="116">
        <v>11300000</v>
      </c>
      <c r="M80" s="116">
        <v>11500000</v>
      </c>
      <c r="N80" s="116">
        <v>11700000</v>
      </c>
      <c r="O80" s="29">
        <v>11400000</v>
      </c>
      <c r="P80" s="29">
        <v>10600000</v>
      </c>
      <c r="Q80" s="116">
        <v>11200000</v>
      </c>
      <c r="R80" s="116">
        <v>10600000</v>
      </c>
    </row>
    <row r="81" spans="1:21" x14ac:dyDescent="0.2">
      <c r="A81" s="9"/>
      <c r="B81" s="9"/>
      <c r="C81" s="10" t="s">
        <v>24</v>
      </c>
      <c r="D81" s="9"/>
      <c r="E81" s="116">
        <v>900000</v>
      </c>
      <c r="F81" s="116">
        <v>2100000</v>
      </c>
      <c r="G81" s="116">
        <v>2200000</v>
      </c>
      <c r="H81" s="116">
        <v>2100000</v>
      </c>
      <c r="I81" s="116">
        <v>2500000</v>
      </c>
      <c r="J81" s="116">
        <v>2900000</v>
      </c>
      <c r="K81" s="116">
        <v>3000000</v>
      </c>
      <c r="L81" s="116">
        <v>2700000</v>
      </c>
      <c r="M81" s="116">
        <v>2800000</v>
      </c>
      <c r="N81" s="116">
        <v>1100000</v>
      </c>
      <c r="O81" s="29">
        <v>300000</v>
      </c>
      <c r="P81" s="29">
        <v>6700000</v>
      </c>
      <c r="Q81" s="116">
        <v>300000</v>
      </c>
      <c r="R81" s="116">
        <v>300000</v>
      </c>
    </row>
    <row r="82" spans="1:21" x14ac:dyDescent="0.2">
      <c r="A82" s="9"/>
      <c r="B82" s="9"/>
      <c r="C82" s="10" t="s">
        <v>25</v>
      </c>
      <c r="D82" s="9"/>
      <c r="E82" s="116">
        <v>1600000</v>
      </c>
      <c r="F82" s="116">
        <v>1800000</v>
      </c>
      <c r="G82" s="116">
        <v>1800000</v>
      </c>
      <c r="H82" s="116">
        <v>1500000</v>
      </c>
      <c r="I82" s="116">
        <v>1500000</v>
      </c>
      <c r="J82" s="116">
        <v>1500000</v>
      </c>
      <c r="K82" s="116">
        <v>1900000</v>
      </c>
      <c r="L82" s="116">
        <v>1700000</v>
      </c>
      <c r="M82" s="116">
        <v>1900000</v>
      </c>
      <c r="N82" s="116">
        <v>5900000</v>
      </c>
      <c r="O82" s="29">
        <v>6800000</v>
      </c>
      <c r="P82" s="29">
        <v>9100000</v>
      </c>
      <c r="Q82" s="116">
        <v>5100000</v>
      </c>
      <c r="R82" s="116">
        <v>5400000</v>
      </c>
    </row>
    <row r="83" spans="1:21" x14ac:dyDescent="0.2">
      <c r="A83" s="9"/>
      <c r="B83" s="9"/>
      <c r="C83" s="10" t="s">
        <v>325</v>
      </c>
      <c r="D83" s="9"/>
      <c r="E83" s="9"/>
      <c r="F83" s="9"/>
      <c r="G83" s="182">
        <v>435548</v>
      </c>
      <c r="H83" s="176">
        <v>1092583</v>
      </c>
      <c r="I83" s="111">
        <v>15000</v>
      </c>
      <c r="J83" s="111">
        <v>922007</v>
      </c>
      <c r="K83" s="116"/>
      <c r="L83" s="116"/>
      <c r="M83" s="116"/>
      <c r="N83" s="116"/>
      <c r="O83" s="29"/>
      <c r="P83" s="29"/>
      <c r="Q83" s="116"/>
      <c r="R83" s="116"/>
    </row>
    <row r="84" spans="1:21" x14ac:dyDescent="0.2">
      <c r="A84" s="9"/>
      <c r="B84" s="9"/>
      <c r="C84" s="10" t="s">
        <v>334</v>
      </c>
      <c r="D84" s="9"/>
      <c r="E84" s="9"/>
      <c r="F84" s="9"/>
      <c r="G84" s="182">
        <v>199298</v>
      </c>
      <c r="H84" s="176"/>
      <c r="I84" s="111"/>
      <c r="J84" s="111"/>
      <c r="K84" s="116"/>
      <c r="L84" s="116"/>
      <c r="M84" s="116"/>
      <c r="N84" s="116"/>
      <c r="O84" s="29"/>
      <c r="P84" s="29"/>
      <c r="Q84" s="116"/>
      <c r="R84" s="116"/>
    </row>
    <row r="85" spans="1:21" x14ac:dyDescent="0.2">
      <c r="A85" s="9"/>
      <c r="B85" s="9"/>
      <c r="C85" s="10" t="s">
        <v>27</v>
      </c>
      <c r="D85" s="9"/>
      <c r="E85" s="116">
        <v>2500000</v>
      </c>
      <c r="F85" s="116">
        <v>5000000</v>
      </c>
      <c r="G85" s="116">
        <v>4000000</v>
      </c>
      <c r="H85" s="116">
        <v>4000000</v>
      </c>
      <c r="I85" s="116">
        <v>7000000</v>
      </c>
      <c r="J85" s="116">
        <v>23000000</v>
      </c>
      <c r="K85" s="116">
        <v>22900000</v>
      </c>
      <c r="L85" s="116">
        <v>3700000</v>
      </c>
      <c r="M85" s="116">
        <v>20500000</v>
      </c>
      <c r="N85" s="116">
        <v>3700000</v>
      </c>
      <c r="O85" s="29">
        <v>10100000</v>
      </c>
      <c r="P85" s="29">
        <v>22000000</v>
      </c>
      <c r="Q85" s="116">
        <v>5400000</v>
      </c>
      <c r="R85" s="116">
        <v>2400000</v>
      </c>
    </row>
    <row r="86" spans="1:21" x14ac:dyDescent="0.2">
      <c r="A86" s="9"/>
      <c r="B86" s="9"/>
      <c r="C86" s="10" t="s">
        <v>225</v>
      </c>
      <c r="D86" s="9"/>
      <c r="E86" s="200">
        <v>160600000</v>
      </c>
      <c r="F86" s="116">
        <v>245700000</v>
      </c>
      <c r="G86" s="116">
        <v>86500000</v>
      </c>
      <c r="H86" s="116">
        <v>14900000</v>
      </c>
      <c r="I86" s="116">
        <v>13800000</v>
      </c>
      <c r="J86" s="116">
        <v>21300000</v>
      </c>
      <c r="K86" s="116">
        <v>20500000</v>
      </c>
      <c r="L86" s="116">
        <v>22200000</v>
      </c>
      <c r="M86" s="116">
        <v>17900000</v>
      </c>
      <c r="N86" s="116">
        <v>20500000</v>
      </c>
      <c r="O86" s="29">
        <v>21000000</v>
      </c>
      <c r="P86" s="29"/>
      <c r="Q86" s="116">
        <v>22500000</v>
      </c>
      <c r="R86" s="116">
        <v>22500000</v>
      </c>
    </row>
    <row r="87" spans="1:21" x14ac:dyDescent="0.2">
      <c r="A87" s="9"/>
      <c r="B87" s="9"/>
      <c r="C87" s="10" t="s">
        <v>218</v>
      </c>
      <c r="D87" s="9"/>
      <c r="E87" s="9"/>
      <c r="F87" s="9"/>
      <c r="G87" s="9"/>
      <c r="H87" s="9"/>
      <c r="I87" s="9"/>
      <c r="J87" s="9"/>
      <c r="K87" s="9"/>
      <c r="L87" s="9"/>
      <c r="M87" s="9"/>
      <c r="N87" s="116"/>
      <c r="O87" s="29">
        <v>0</v>
      </c>
      <c r="P87" s="9"/>
      <c r="Q87" s="116"/>
      <c r="R87" s="9"/>
    </row>
    <row r="88" spans="1:21" x14ac:dyDescent="0.2">
      <c r="A88" s="9"/>
      <c r="B88" s="9"/>
      <c r="C88" s="10" t="s">
        <v>240</v>
      </c>
      <c r="D88" s="9"/>
      <c r="E88" s="9"/>
      <c r="F88" s="9"/>
      <c r="G88" s="9"/>
      <c r="H88" s="9"/>
      <c r="I88" s="9"/>
      <c r="J88" s="9"/>
      <c r="K88" s="9"/>
      <c r="L88" s="9"/>
      <c r="M88" s="9"/>
      <c r="N88" s="116"/>
      <c r="O88" s="9"/>
      <c r="P88" s="9"/>
      <c r="Q88" s="116">
        <v>0</v>
      </c>
      <c r="R88" s="116">
        <v>36000000</v>
      </c>
    </row>
    <row r="89" spans="1:21" x14ac:dyDescent="0.2">
      <c r="A89" s="9"/>
      <c r="B89" s="9"/>
      <c r="C89" s="10"/>
      <c r="D89" s="9"/>
      <c r="E89" s="9"/>
      <c r="F89" s="9"/>
      <c r="G89" s="9"/>
      <c r="H89" s="9"/>
      <c r="I89" s="9"/>
      <c r="J89" s="9"/>
      <c r="K89" s="9"/>
      <c r="L89" s="9"/>
      <c r="M89" s="9"/>
      <c r="N89" s="9"/>
      <c r="O89" s="9"/>
      <c r="P89" s="9"/>
      <c r="Q89" s="9"/>
      <c r="R89" s="9"/>
    </row>
    <row r="90" spans="1:21" x14ac:dyDescent="0.2">
      <c r="A90" s="89">
        <v>203959</v>
      </c>
      <c r="B90" s="9"/>
      <c r="C90" s="10" t="s">
        <v>26</v>
      </c>
      <c r="D90" s="9"/>
      <c r="E90" s="116">
        <v>17400000</v>
      </c>
      <c r="F90" s="116">
        <v>19300000</v>
      </c>
      <c r="G90" s="116">
        <v>18600000</v>
      </c>
      <c r="H90" s="116">
        <v>19500000</v>
      </c>
      <c r="I90" s="116">
        <v>10000000</v>
      </c>
      <c r="J90" s="116">
        <v>10000000</v>
      </c>
      <c r="K90" s="170">
        <v>10000000</v>
      </c>
      <c r="L90" s="156">
        <v>9993000</v>
      </c>
      <c r="M90" s="163">
        <v>9855000</v>
      </c>
      <c r="N90" s="141">
        <v>9780425</v>
      </c>
      <c r="O90" s="45">
        <v>14370000</v>
      </c>
      <c r="P90" s="45">
        <v>12623000</v>
      </c>
      <c r="Q90" s="111">
        <v>13200000</v>
      </c>
      <c r="R90" s="111">
        <v>10200000</v>
      </c>
      <c r="S90" s="43">
        <v>9950000</v>
      </c>
      <c r="T90" s="42" t="s">
        <v>275</v>
      </c>
      <c r="U90" s="48" t="s">
        <v>277</v>
      </c>
    </row>
    <row r="91" spans="1:21" s="76" customFormat="1" ht="17" x14ac:dyDescent="0.2">
      <c r="A91" s="90" t="s">
        <v>54</v>
      </c>
      <c r="B91" s="72"/>
      <c r="C91" s="73"/>
      <c r="D91" s="90" t="s">
        <v>50</v>
      </c>
      <c r="E91" s="121">
        <v>274000</v>
      </c>
      <c r="F91" s="121">
        <v>54000</v>
      </c>
      <c r="G91" s="121"/>
      <c r="H91" s="201"/>
      <c r="I91" s="196"/>
      <c r="J91" s="196"/>
      <c r="K91" s="157">
        <v>53854</v>
      </c>
      <c r="L91" s="157">
        <v>1797</v>
      </c>
      <c r="M91" s="157">
        <f>11863-8511</f>
        <v>3352</v>
      </c>
      <c r="N91" s="142">
        <v>9000</v>
      </c>
      <c r="O91" s="114">
        <v>60653</v>
      </c>
      <c r="P91" s="114">
        <v>11406</v>
      </c>
      <c r="Q91" s="82">
        <v>11412</v>
      </c>
      <c r="R91" s="82">
        <v>11516</v>
      </c>
      <c r="S91" s="82">
        <v>12568</v>
      </c>
      <c r="T91" s="75"/>
    </row>
    <row r="92" spans="1:21" s="76" customFormat="1" ht="17" x14ac:dyDescent="0.2">
      <c r="A92" s="90" t="s">
        <v>55</v>
      </c>
      <c r="B92" s="72"/>
      <c r="C92" s="73"/>
      <c r="D92" s="90" t="s">
        <v>51</v>
      </c>
      <c r="E92" s="121">
        <v>7601000</v>
      </c>
      <c r="F92" s="121">
        <v>8767000</v>
      </c>
      <c r="G92" s="179">
        <v>9357952</v>
      </c>
      <c r="H92" s="211">
        <v>8316244</v>
      </c>
      <c r="I92" s="121">
        <v>263773</v>
      </c>
      <c r="J92" s="121">
        <v>0</v>
      </c>
      <c r="K92" s="157">
        <v>359053</v>
      </c>
      <c r="L92" s="157">
        <v>355885</v>
      </c>
      <c r="M92" s="157">
        <f>315071+15106</f>
        <v>330177</v>
      </c>
      <c r="N92" s="142">
        <v>619425</v>
      </c>
      <c r="O92" s="114">
        <v>584830</v>
      </c>
      <c r="P92" s="114">
        <v>477778</v>
      </c>
      <c r="Q92" s="82">
        <v>484185</v>
      </c>
      <c r="R92" s="82">
        <v>435035</v>
      </c>
      <c r="S92" s="82">
        <v>358480</v>
      </c>
      <c r="T92" s="75"/>
    </row>
    <row r="93" spans="1:21" s="76" customFormat="1" ht="17" x14ac:dyDescent="0.2">
      <c r="A93" s="90" t="s">
        <v>56</v>
      </c>
      <c r="B93" s="72"/>
      <c r="C93" s="73"/>
      <c r="D93" s="90" t="s">
        <v>52</v>
      </c>
      <c r="E93" s="121">
        <v>8375000</v>
      </c>
      <c r="F93" s="121">
        <v>9073000</v>
      </c>
      <c r="G93" s="179">
        <v>8476032</v>
      </c>
      <c r="H93" s="211">
        <v>9141536</v>
      </c>
      <c r="I93" s="121">
        <v>9517239</v>
      </c>
      <c r="J93" s="121">
        <v>9586173</v>
      </c>
      <c r="K93" s="171">
        <v>9587093</v>
      </c>
      <c r="L93" s="164">
        <v>9635318</v>
      </c>
      <c r="M93" s="164">
        <f>9527978-6508</f>
        <v>9521470</v>
      </c>
      <c r="N93" s="147">
        <v>9152000</v>
      </c>
      <c r="O93" s="114">
        <v>13724517</v>
      </c>
      <c r="P93" s="114">
        <v>12133207</v>
      </c>
      <c r="Q93" s="82">
        <v>12704403</v>
      </c>
      <c r="R93" s="82">
        <v>9753449</v>
      </c>
      <c r="S93" s="82">
        <v>9513003</v>
      </c>
      <c r="T93" s="75"/>
    </row>
    <row r="94" spans="1:21" s="76" customFormat="1" ht="17" x14ac:dyDescent="0.2">
      <c r="A94" s="90" t="s">
        <v>57</v>
      </c>
      <c r="B94" s="72"/>
      <c r="C94" s="73"/>
      <c r="D94" s="90" t="s">
        <v>53</v>
      </c>
      <c r="E94" s="121">
        <v>1093000</v>
      </c>
      <c r="F94" s="121">
        <v>549000</v>
      </c>
      <c r="G94" s="121"/>
      <c r="H94" s="201"/>
      <c r="I94" s="121"/>
      <c r="J94" s="196"/>
      <c r="K94" s="120"/>
      <c r="L94" s="120"/>
      <c r="M94" s="120"/>
      <c r="N94" s="120"/>
      <c r="O94" s="120"/>
      <c r="P94" s="120"/>
      <c r="Q94" s="121"/>
      <c r="R94" s="72"/>
      <c r="S94" s="181"/>
      <c r="T94" s="75"/>
    </row>
    <row r="95" spans="1:21" s="81" customFormat="1" ht="17" x14ac:dyDescent="0.2">
      <c r="A95" s="92"/>
      <c r="B95" s="77"/>
      <c r="C95" s="78"/>
      <c r="D95" s="92" t="s">
        <v>445</v>
      </c>
      <c r="E95" s="122"/>
      <c r="F95" s="122"/>
      <c r="G95" s="122">
        <v>199298</v>
      </c>
      <c r="H95" s="293"/>
      <c r="I95" s="122"/>
      <c r="J95" s="187"/>
      <c r="K95" s="92"/>
      <c r="L95" s="92"/>
      <c r="M95" s="92"/>
      <c r="N95" s="92"/>
      <c r="O95" s="92"/>
      <c r="P95" s="92"/>
      <c r="Q95" s="122"/>
      <c r="R95" s="77"/>
      <c r="S95" s="135"/>
      <c r="T95" s="80"/>
    </row>
    <row r="96" spans="1:21" s="81" customFormat="1" x14ac:dyDescent="0.2">
      <c r="A96" s="92"/>
      <c r="B96" s="77"/>
      <c r="C96" s="78"/>
      <c r="D96" s="77" t="s">
        <v>326</v>
      </c>
      <c r="E96" s="77"/>
      <c r="F96" s="77"/>
      <c r="G96" s="180">
        <v>750585</v>
      </c>
      <c r="H96" s="122">
        <v>791074</v>
      </c>
      <c r="I96" s="122">
        <v>127105</v>
      </c>
      <c r="J96" s="122">
        <v>420443</v>
      </c>
      <c r="K96" s="92"/>
      <c r="L96" s="92"/>
      <c r="M96" s="92"/>
      <c r="N96" s="92"/>
      <c r="O96" s="92"/>
      <c r="P96" s="92"/>
      <c r="Q96" s="122"/>
      <c r="R96" s="77"/>
      <c r="S96" s="135"/>
      <c r="T96" s="80"/>
    </row>
    <row r="97" spans="1:20" s="81" customFormat="1" x14ac:dyDescent="0.2">
      <c r="A97" s="191">
        <v>361426</v>
      </c>
      <c r="B97" s="77"/>
      <c r="C97" s="77"/>
      <c r="D97" s="77" t="s">
        <v>345</v>
      </c>
      <c r="E97" s="77"/>
      <c r="F97" s="122">
        <v>0</v>
      </c>
      <c r="G97" s="180"/>
      <c r="H97" s="122"/>
      <c r="I97" s="122"/>
      <c r="J97" s="122"/>
      <c r="K97" s="92"/>
      <c r="L97" s="92"/>
      <c r="M97" s="92"/>
      <c r="N97" s="92"/>
      <c r="O97" s="92"/>
      <c r="P97" s="92"/>
      <c r="Q97" s="122"/>
      <c r="R97" s="77"/>
      <c r="S97" s="135"/>
      <c r="T97" s="80"/>
    </row>
    <row r="98" spans="1:20" x14ac:dyDescent="0.2">
      <c r="A98" s="9" t="s">
        <v>346</v>
      </c>
      <c r="B98" s="9"/>
      <c r="C98" s="9"/>
      <c r="D98" s="9" t="s">
        <v>496</v>
      </c>
      <c r="E98" s="111">
        <v>1051000</v>
      </c>
      <c r="F98" s="111">
        <v>0</v>
      </c>
      <c r="G98" s="183"/>
      <c r="H98" s="111"/>
      <c r="I98" s="111"/>
      <c r="J98" s="111"/>
      <c r="K98" s="18"/>
      <c r="L98" s="18"/>
      <c r="M98" s="18"/>
      <c r="N98" s="18"/>
      <c r="O98" s="18"/>
      <c r="P98" s="18"/>
      <c r="Q98" s="111"/>
      <c r="R98" s="9"/>
    </row>
    <row r="99" spans="1:20" x14ac:dyDescent="0.2">
      <c r="A99" s="18"/>
      <c r="B99" s="9"/>
      <c r="C99" s="10"/>
      <c r="D99" s="18"/>
      <c r="E99" s="18"/>
      <c r="F99" s="18"/>
      <c r="G99" s="18"/>
      <c r="H99" s="18"/>
      <c r="I99" s="18"/>
      <c r="J99" s="111"/>
      <c r="K99" s="18"/>
      <c r="L99" s="18"/>
      <c r="M99" s="18"/>
      <c r="N99" s="18"/>
      <c r="O99" s="18"/>
      <c r="P99" s="18"/>
      <c r="Q99" s="18"/>
      <c r="R99" s="18"/>
    </row>
    <row r="100" spans="1:20" s="98" customFormat="1" x14ac:dyDescent="0.2">
      <c r="A100" s="86" t="s">
        <v>299</v>
      </c>
      <c r="B100" s="50"/>
      <c r="C100" s="94"/>
      <c r="D100" s="95"/>
      <c r="E100" s="97">
        <f>SUM(E91:E98)</f>
        <v>18394000</v>
      </c>
      <c r="F100" s="97">
        <f>SUM(F91:F96)</f>
        <v>18443000</v>
      </c>
      <c r="G100" s="97">
        <f>SUM(G91:G96)</f>
        <v>18783867</v>
      </c>
      <c r="H100" s="97">
        <f>SUM(H91:H96)</f>
        <v>18248854</v>
      </c>
      <c r="I100" s="97">
        <f>SUM(I91:I96)</f>
        <v>9908117</v>
      </c>
      <c r="J100" s="97">
        <f t="shared" ref="J100:S100" si="5">SUM(J91:J94)</f>
        <v>9586173</v>
      </c>
      <c r="K100" s="97">
        <f t="shared" si="5"/>
        <v>10000000</v>
      </c>
      <c r="L100" s="97">
        <f t="shared" si="5"/>
        <v>9993000</v>
      </c>
      <c r="M100" s="97">
        <f t="shared" si="5"/>
        <v>9854999</v>
      </c>
      <c r="N100" s="97">
        <f t="shared" si="5"/>
        <v>9780425</v>
      </c>
      <c r="O100" s="97">
        <f t="shared" si="5"/>
        <v>14370000</v>
      </c>
      <c r="P100" s="97">
        <f t="shared" si="5"/>
        <v>12622391</v>
      </c>
      <c r="Q100" s="97">
        <f t="shared" si="5"/>
        <v>13200000</v>
      </c>
      <c r="R100" s="97">
        <f t="shared" si="5"/>
        <v>10200000</v>
      </c>
      <c r="S100" s="97">
        <f t="shared" si="5"/>
        <v>9884051</v>
      </c>
      <c r="T100" s="97"/>
    </row>
    <row r="101" spans="1:20" s="98" customFormat="1" x14ac:dyDescent="0.2">
      <c r="A101" s="86" t="s">
        <v>300</v>
      </c>
      <c r="B101" s="50"/>
      <c r="C101" s="94"/>
      <c r="D101" s="95"/>
      <c r="E101" s="97">
        <f t="shared" ref="E101:S101" si="6">SUM(E71:E88)+E100</f>
        <v>548294000</v>
      </c>
      <c r="F101" s="97">
        <f t="shared" si="6"/>
        <v>586343000</v>
      </c>
      <c r="G101" s="97">
        <f t="shared" si="6"/>
        <v>370318713</v>
      </c>
      <c r="H101" s="97">
        <f t="shared" si="6"/>
        <v>287841437</v>
      </c>
      <c r="I101" s="97">
        <f t="shared" si="6"/>
        <v>304923117</v>
      </c>
      <c r="J101" s="97">
        <f t="shared" si="6"/>
        <v>513508180</v>
      </c>
      <c r="K101" s="97">
        <f t="shared" si="6"/>
        <v>646900000</v>
      </c>
      <c r="L101" s="97">
        <f t="shared" si="6"/>
        <v>678093000</v>
      </c>
      <c r="M101" s="97">
        <f t="shared" si="6"/>
        <v>712754999</v>
      </c>
      <c r="N101" s="97">
        <f t="shared" si="6"/>
        <v>565480425</v>
      </c>
      <c r="O101" s="97">
        <f t="shared" si="6"/>
        <v>339470000</v>
      </c>
      <c r="P101" s="97">
        <f t="shared" si="6"/>
        <v>262422391</v>
      </c>
      <c r="Q101" s="97">
        <f t="shared" si="6"/>
        <v>246700000</v>
      </c>
      <c r="R101" s="97">
        <f t="shared" si="6"/>
        <v>255200000</v>
      </c>
      <c r="S101" s="97">
        <f t="shared" si="6"/>
        <v>9884051</v>
      </c>
      <c r="T101" s="97"/>
    </row>
    <row r="102" spans="1:20" s="9" customFormat="1" x14ac:dyDescent="0.2">
      <c r="A102" s="20"/>
      <c r="S102" s="29"/>
      <c r="T102" s="39"/>
    </row>
    <row r="103" spans="1:20" s="9" customFormat="1" x14ac:dyDescent="0.2">
      <c r="A103" s="20"/>
      <c r="B103" s="7" t="s">
        <v>209</v>
      </c>
      <c r="N103" s="148">
        <v>0</v>
      </c>
      <c r="O103" s="131">
        <v>241600000</v>
      </c>
      <c r="P103" s="131">
        <v>653200000</v>
      </c>
      <c r="Q103" s="118">
        <v>818800000</v>
      </c>
      <c r="R103" s="118">
        <v>310000000</v>
      </c>
      <c r="S103" s="40">
        <v>300000000</v>
      </c>
      <c r="T103" s="39"/>
    </row>
    <row r="104" spans="1:20" x14ac:dyDescent="0.2">
      <c r="A104" s="9"/>
      <c r="B104" s="9"/>
      <c r="C104" s="10"/>
      <c r="D104" s="9"/>
      <c r="E104" s="9"/>
      <c r="F104" s="9"/>
      <c r="G104" s="9"/>
      <c r="H104" s="9"/>
      <c r="I104" s="9"/>
      <c r="J104" s="9"/>
      <c r="K104" s="9"/>
      <c r="L104" s="9"/>
      <c r="M104" s="9"/>
      <c r="N104" s="9"/>
      <c r="O104" s="9"/>
      <c r="P104" s="9"/>
      <c r="Q104" s="116"/>
      <c r="R104" s="9"/>
    </row>
    <row r="105" spans="1:20" x14ac:dyDescent="0.2">
      <c r="A105" s="9"/>
      <c r="B105" s="7" t="s">
        <v>183</v>
      </c>
      <c r="C105" s="7"/>
      <c r="D105" s="12"/>
      <c r="E105" s="199">
        <v>91900000</v>
      </c>
      <c r="F105" s="118">
        <v>122100000</v>
      </c>
      <c r="G105" s="118">
        <v>147800000</v>
      </c>
      <c r="H105" s="118">
        <v>152400000</v>
      </c>
      <c r="I105" s="118">
        <v>184000000</v>
      </c>
      <c r="J105" s="115">
        <v>261000000</v>
      </c>
      <c r="K105" s="118">
        <v>359500000</v>
      </c>
      <c r="L105" s="118">
        <v>676200000</v>
      </c>
      <c r="M105" s="115">
        <v>793600000</v>
      </c>
      <c r="N105" s="118">
        <v>632000000</v>
      </c>
      <c r="O105" s="131">
        <v>461500000</v>
      </c>
      <c r="P105" s="131">
        <v>484300000</v>
      </c>
      <c r="Q105" s="118">
        <v>356800000</v>
      </c>
      <c r="R105" s="118">
        <v>352500000</v>
      </c>
      <c r="S105" s="38">
        <v>159400000</v>
      </c>
    </row>
    <row r="106" spans="1:20" x14ac:dyDescent="0.2">
      <c r="A106" s="9"/>
      <c r="B106" s="9"/>
      <c r="C106" s="10" t="s">
        <v>210</v>
      </c>
      <c r="D106" s="9"/>
      <c r="E106" s="9"/>
      <c r="F106" s="9"/>
      <c r="G106" s="9"/>
      <c r="H106" s="116">
        <v>80000000</v>
      </c>
      <c r="I106" s="116">
        <v>100000000</v>
      </c>
      <c r="J106" s="116">
        <v>175000000</v>
      </c>
      <c r="K106" s="116">
        <v>237400000</v>
      </c>
      <c r="L106" s="116">
        <v>525000000</v>
      </c>
      <c r="M106" s="116">
        <v>545000000</v>
      </c>
      <c r="N106" s="116">
        <v>592600000</v>
      </c>
      <c r="O106" s="29">
        <v>434800000</v>
      </c>
      <c r="P106" s="29">
        <v>472100000</v>
      </c>
      <c r="Q106" s="116">
        <v>345000000</v>
      </c>
      <c r="R106" s="117">
        <v>339900000</v>
      </c>
      <c r="S106" s="37">
        <v>143200000</v>
      </c>
    </row>
    <row r="107" spans="1:20" x14ac:dyDescent="0.2">
      <c r="A107" s="9"/>
      <c r="B107" s="9"/>
      <c r="C107" s="10" t="s">
        <v>309</v>
      </c>
      <c r="D107" s="9"/>
      <c r="E107" s="9"/>
      <c r="F107" s="9"/>
      <c r="G107" s="9"/>
      <c r="H107" s="116"/>
      <c r="I107" s="116"/>
      <c r="J107" s="123"/>
      <c r="K107" s="116">
        <v>37600000</v>
      </c>
      <c r="L107" s="116">
        <v>70000000</v>
      </c>
      <c r="M107" s="116">
        <v>187400000</v>
      </c>
      <c r="N107" s="29">
        <v>0</v>
      </c>
      <c r="O107" s="29"/>
      <c r="P107" s="29"/>
      <c r="Q107" s="116"/>
      <c r="R107" s="117"/>
      <c r="S107" s="37"/>
    </row>
    <row r="108" spans="1:20" x14ac:dyDescent="0.2">
      <c r="A108" s="9"/>
      <c r="B108" s="9"/>
      <c r="C108" s="10" t="s">
        <v>28</v>
      </c>
      <c r="D108" s="9"/>
      <c r="E108" s="9"/>
      <c r="F108" s="9"/>
      <c r="G108" s="9"/>
      <c r="H108" s="116">
        <v>5300000</v>
      </c>
      <c r="I108" s="116">
        <v>7400000</v>
      </c>
      <c r="J108" s="116">
        <v>18700000</v>
      </c>
      <c r="K108" s="116">
        <v>22900000</v>
      </c>
      <c r="L108" s="116">
        <v>18500000</v>
      </c>
      <c r="M108" s="116">
        <v>15600000</v>
      </c>
      <c r="N108" s="116">
        <v>18200000</v>
      </c>
      <c r="O108" s="29">
        <v>4400000</v>
      </c>
      <c r="P108" s="29">
        <v>600000</v>
      </c>
      <c r="Q108" s="116">
        <v>4500000</v>
      </c>
      <c r="R108" s="116">
        <v>600000</v>
      </c>
    </row>
    <row r="109" spans="1:20" x14ac:dyDescent="0.2">
      <c r="A109" s="9"/>
      <c r="B109" s="9"/>
      <c r="C109" s="10" t="s">
        <v>29</v>
      </c>
      <c r="D109" s="9"/>
      <c r="E109" s="9"/>
      <c r="F109" s="9"/>
      <c r="G109" s="9"/>
      <c r="H109" s="123"/>
      <c r="I109" s="116"/>
      <c r="J109" s="116">
        <v>2626972</v>
      </c>
      <c r="K109" s="9"/>
      <c r="L109" s="116">
        <v>35000000</v>
      </c>
      <c r="M109" s="116">
        <v>35000000</v>
      </c>
      <c r="N109" s="116">
        <v>14200000</v>
      </c>
      <c r="O109" s="29">
        <v>14200000</v>
      </c>
      <c r="P109" s="29">
        <v>3200000</v>
      </c>
      <c r="Q109" s="116"/>
      <c r="R109" s="9"/>
    </row>
    <row r="110" spans="1:20" x14ac:dyDescent="0.2">
      <c r="A110" s="9"/>
      <c r="B110" s="9"/>
      <c r="C110" s="10" t="s">
        <v>335</v>
      </c>
      <c r="D110" s="9"/>
      <c r="E110" s="9"/>
      <c r="F110" s="9"/>
      <c r="G110" s="116">
        <v>69700000</v>
      </c>
      <c r="H110" s="123"/>
      <c r="I110" s="116"/>
      <c r="J110" s="116"/>
      <c r="K110" s="9"/>
      <c r="L110" s="116"/>
      <c r="M110" s="116"/>
      <c r="N110" s="116"/>
      <c r="O110" s="29"/>
      <c r="P110" s="29"/>
      <c r="Q110" s="116"/>
      <c r="R110" s="9"/>
    </row>
    <row r="111" spans="1:20" x14ac:dyDescent="0.2">
      <c r="A111" s="105">
        <v>809676</v>
      </c>
      <c r="B111" s="9"/>
      <c r="C111" s="10" t="s">
        <v>336</v>
      </c>
      <c r="D111" s="9"/>
      <c r="E111" s="9"/>
      <c r="F111" s="9"/>
      <c r="G111" s="182">
        <v>16207327</v>
      </c>
      <c r="H111" s="123"/>
      <c r="I111" s="116"/>
      <c r="J111" s="116"/>
      <c r="K111" s="9"/>
      <c r="L111" s="116"/>
      <c r="M111" s="116"/>
      <c r="N111" s="116"/>
      <c r="O111" s="29"/>
      <c r="P111" s="29"/>
      <c r="Q111" s="116"/>
      <c r="R111" s="9"/>
    </row>
    <row r="112" spans="1:20" x14ac:dyDescent="0.2">
      <c r="A112" s="9"/>
      <c r="B112" s="9"/>
      <c r="C112" s="10" t="s">
        <v>226</v>
      </c>
      <c r="D112" s="9"/>
      <c r="E112" s="9"/>
      <c r="F112" s="9"/>
      <c r="G112" s="9"/>
      <c r="H112" s="9"/>
      <c r="I112" s="9"/>
      <c r="J112" s="9"/>
      <c r="K112" s="9"/>
      <c r="L112" s="116"/>
      <c r="M112" s="123"/>
      <c r="N112" s="116"/>
      <c r="O112" s="29">
        <v>0</v>
      </c>
      <c r="P112" s="29">
        <v>0</v>
      </c>
      <c r="Q112" s="116">
        <v>0</v>
      </c>
      <c r="R112" s="9"/>
    </row>
    <row r="113" spans="1:21" x14ac:dyDescent="0.2">
      <c r="A113" s="9"/>
      <c r="B113" s="9"/>
      <c r="C113" s="10" t="s">
        <v>310</v>
      </c>
      <c r="D113" s="9"/>
      <c r="E113" s="9"/>
      <c r="F113" s="9"/>
      <c r="G113" s="9"/>
      <c r="H113" s="116">
        <v>51600000</v>
      </c>
      <c r="I113" s="116">
        <v>68100000</v>
      </c>
      <c r="J113" s="116">
        <v>58800000</v>
      </c>
      <c r="K113" s="116">
        <v>54100000</v>
      </c>
      <c r="L113" s="116">
        <v>19200000</v>
      </c>
      <c r="M113" s="116">
        <v>3900000</v>
      </c>
      <c r="N113" s="116"/>
      <c r="O113" s="29"/>
      <c r="P113" s="29"/>
      <c r="Q113" s="116"/>
      <c r="R113" s="9"/>
    </row>
    <row r="114" spans="1:21" x14ac:dyDescent="0.2">
      <c r="A114" s="9"/>
      <c r="B114" s="9"/>
      <c r="C114" s="10"/>
      <c r="D114" s="9"/>
      <c r="E114" s="9"/>
      <c r="F114" s="9"/>
      <c r="G114" s="9"/>
      <c r="H114" s="9"/>
      <c r="I114" s="9"/>
      <c r="J114" s="9"/>
      <c r="K114" s="9"/>
      <c r="L114" s="116"/>
      <c r="M114" s="116"/>
      <c r="N114" s="9"/>
      <c r="O114" s="9"/>
      <c r="P114" s="9"/>
      <c r="Q114" s="9"/>
      <c r="R114" s="9"/>
    </row>
    <row r="115" spans="1:21" s="9" customFormat="1" x14ac:dyDescent="0.2">
      <c r="A115" s="89">
        <v>202844</v>
      </c>
      <c r="C115" s="10" t="s">
        <v>30</v>
      </c>
      <c r="G115" s="116"/>
      <c r="H115" s="116">
        <v>15500000</v>
      </c>
      <c r="I115" s="116">
        <v>8500000</v>
      </c>
      <c r="J115" s="116">
        <v>8500000</v>
      </c>
      <c r="K115" s="172">
        <v>7500000</v>
      </c>
      <c r="L115" s="167">
        <v>8500000</v>
      </c>
      <c r="M115" s="163">
        <v>6700000</v>
      </c>
      <c r="N115" s="141">
        <v>7021000</v>
      </c>
      <c r="O115" s="45">
        <v>8107000</v>
      </c>
      <c r="P115" s="45">
        <v>8468000</v>
      </c>
      <c r="Q115" s="111">
        <v>7311000</v>
      </c>
      <c r="R115" s="116">
        <v>11972000</v>
      </c>
      <c r="S115" s="111">
        <v>13560000</v>
      </c>
      <c r="T115" s="14" t="s">
        <v>275</v>
      </c>
      <c r="U115" s="290" t="s">
        <v>444</v>
      </c>
    </row>
    <row r="116" spans="1:21" s="72" customFormat="1" ht="17" x14ac:dyDescent="0.2">
      <c r="A116" s="90" t="s">
        <v>47</v>
      </c>
      <c r="C116" s="73"/>
      <c r="D116" s="90" t="s">
        <v>452</v>
      </c>
      <c r="E116" s="121">
        <v>5527000</v>
      </c>
      <c r="F116" s="121">
        <v>5870000</v>
      </c>
      <c r="G116" s="211">
        <v>5364570</v>
      </c>
      <c r="H116" s="121">
        <v>4960544</v>
      </c>
      <c r="I116" s="121">
        <v>5812522</v>
      </c>
      <c r="J116" s="121">
        <v>6595481</v>
      </c>
      <c r="K116" s="157">
        <v>7236624</v>
      </c>
      <c r="L116" s="157">
        <v>8500000</v>
      </c>
      <c r="M116" s="157">
        <v>6697643</v>
      </c>
      <c r="N116" s="142">
        <v>7021000</v>
      </c>
      <c r="O116" s="74">
        <v>8092210</v>
      </c>
      <c r="P116" s="114">
        <v>8455567</v>
      </c>
      <c r="Q116" s="121">
        <v>7168556</v>
      </c>
      <c r="R116" s="74">
        <v>5997750</v>
      </c>
      <c r="S116" s="74">
        <v>4815121</v>
      </c>
      <c r="T116" s="287"/>
    </row>
    <row r="117" spans="1:21" s="72" customFormat="1" ht="17" x14ac:dyDescent="0.2">
      <c r="A117" s="90" t="s">
        <v>48</v>
      </c>
      <c r="C117" s="73"/>
      <c r="D117" s="90" t="s">
        <v>451</v>
      </c>
      <c r="E117" s="121">
        <v>11998000</v>
      </c>
      <c r="F117" s="121">
        <v>10007000</v>
      </c>
      <c r="G117" s="211">
        <v>9598301</v>
      </c>
      <c r="H117" s="121">
        <v>11028374</v>
      </c>
      <c r="I117" s="121">
        <v>2687039</v>
      </c>
      <c r="J117" s="121">
        <v>1789830</v>
      </c>
      <c r="K117" s="157">
        <v>263266</v>
      </c>
      <c r="L117" s="120"/>
      <c r="M117" s="157"/>
      <c r="N117" s="142"/>
      <c r="O117" s="114">
        <v>14790</v>
      </c>
      <c r="P117" s="114">
        <v>12433</v>
      </c>
      <c r="Q117" s="121">
        <v>51587</v>
      </c>
      <c r="R117" s="114"/>
      <c r="S117" s="114"/>
      <c r="T117" s="287"/>
    </row>
    <row r="118" spans="1:21" s="9" customFormat="1" ht="17" x14ac:dyDescent="0.2">
      <c r="A118" s="89" t="s">
        <v>49</v>
      </c>
      <c r="C118" s="10"/>
      <c r="D118" s="89" t="s">
        <v>46</v>
      </c>
      <c r="E118" s="18"/>
      <c r="F118" s="18"/>
      <c r="G118" s="18"/>
      <c r="H118" s="18"/>
      <c r="I118" s="18"/>
      <c r="J118" s="111"/>
      <c r="K118" s="169">
        <v>110</v>
      </c>
      <c r="L118" s="155"/>
      <c r="M118" s="163">
        <v>2357</v>
      </c>
      <c r="N118" s="141"/>
      <c r="O118" s="18"/>
      <c r="P118" s="29"/>
      <c r="Q118" s="111">
        <v>83331</v>
      </c>
      <c r="R118" s="45"/>
      <c r="S118" s="44">
        <v>78928</v>
      </c>
      <c r="T118" s="39"/>
    </row>
    <row r="119" spans="1:21" s="72" customFormat="1" ht="34" x14ac:dyDescent="0.2">
      <c r="A119" s="90" t="s">
        <v>251</v>
      </c>
      <c r="C119" s="73"/>
      <c r="D119" s="90" t="s">
        <v>253</v>
      </c>
      <c r="E119" s="291"/>
      <c r="F119" s="291"/>
      <c r="G119" s="291"/>
      <c r="H119" s="291"/>
      <c r="I119" s="291"/>
      <c r="J119" s="291"/>
      <c r="K119" s="291"/>
      <c r="L119" s="291"/>
      <c r="M119" s="291"/>
      <c r="N119" s="291"/>
      <c r="O119" s="291"/>
      <c r="P119" s="291"/>
      <c r="Q119" s="291"/>
      <c r="R119" s="74">
        <v>3764236</v>
      </c>
      <c r="S119" s="74">
        <v>6574189</v>
      </c>
      <c r="T119" s="287"/>
    </row>
    <row r="120" spans="1:21" s="9" customFormat="1" ht="17" x14ac:dyDescent="0.2">
      <c r="A120" s="89" t="s">
        <v>252</v>
      </c>
      <c r="C120" s="10"/>
      <c r="D120" s="89" t="s">
        <v>497</v>
      </c>
      <c r="E120" s="292"/>
      <c r="F120" s="292"/>
      <c r="G120" s="292"/>
      <c r="H120" s="292"/>
      <c r="I120" s="292"/>
      <c r="J120" s="292"/>
      <c r="K120" s="292"/>
      <c r="L120" s="292"/>
      <c r="M120" s="292"/>
      <c r="N120" s="292"/>
      <c r="O120" s="292"/>
      <c r="P120" s="292"/>
      <c r="Q120" s="292"/>
      <c r="R120" s="46">
        <v>2210014</v>
      </c>
      <c r="S120" s="46">
        <v>2091762</v>
      </c>
      <c r="T120" s="39"/>
    </row>
    <row r="121" spans="1:21" s="9" customFormat="1" ht="34" x14ac:dyDescent="0.2">
      <c r="A121" s="18"/>
      <c r="C121" s="10"/>
      <c r="D121" s="18" t="s">
        <v>347</v>
      </c>
      <c r="E121" s="18"/>
      <c r="F121" s="190">
        <v>22500000</v>
      </c>
      <c r="G121" s="18"/>
      <c r="H121" s="18"/>
      <c r="I121" s="18"/>
      <c r="J121" s="18"/>
      <c r="K121" s="18"/>
      <c r="L121" s="18"/>
      <c r="M121" s="18"/>
      <c r="N121" s="18"/>
      <c r="O121" s="18"/>
      <c r="P121" s="18"/>
      <c r="Q121" s="18"/>
      <c r="R121" s="101"/>
      <c r="S121" s="101"/>
      <c r="T121" s="39"/>
    </row>
    <row r="122" spans="1:21" x14ac:dyDescent="0.2">
      <c r="A122" s="18"/>
      <c r="B122" s="9"/>
      <c r="C122" s="10"/>
      <c r="D122" s="100"/>
      <c r="E122" s="100"/>
      <c r="F122" s="100"/>
      <c r="G122" s="100"/>
      <c r="H122" s="100"/>
      <c r="I122" s="100"/>
      <c r="J122" s="100"/>
      <c r="K122" s="100"/>
      <c r="L122" s="100"/>
      <c r="M122" s="100"/>
      <c r="N122" s="100"/>
      <c r="O122" s="100"/>
      <c r="P122" s="100"/>
      <c r="Q122" s="100"/>
      <c r="R122" s="100"/>
      <c r="S122" s="101"/>
    </row>
    <row r="123" spans="1:21" s="98" customFormat="1" x14ac:dyDescent="0.2">
      <c r="A123" s="86" t="s">
        <v>301</v>
      </c>
      <c r="B123" s="50"/>
      <c r="C123" s="94"/>
      <c r="D123" s="102"/>
      <c r="E123" s="103">
        <f>SUM(E116:E121)</f>
        <v>17525000</v>
      </c>
      <c r="F123" s="103">
        <f>SUM(F116:F121)</f>
        <v>38377000</v>
      </c>
      <c r="G123" s="103">
        <f t="shared" ref="G123:S123" si="7">SUM(G116:G120)</f>
        <v>14962871</v>
      </c>
      <c r="H123" s="103">
        <f t="shared" si="7"/>
        <v>15988918</v>
      </c>
      <c r="I123" s="103">
        <f t="shared" si="7"/>
        <v>8499561</v>
      </c>
      <c r="J123" s="103">
        <f t="shared" si="7"/>
        <v>8385311</v>
      </c>
      <c r="K123" s="103">
        <f t="shared" si="7"/>
        <v>7500000</v>
      </c>
      <c r="L123" s="103">
        <f t="shared" si="7"/>
        <v>8500000</v>
      </c>
      <c r="M123" s="103">
        <f t="shared" si="7"/>
        <v>6700000</v>
      </c>
      <c r="N123" s="103">
        <f t="shared" si="7"/>
        <v>7021000</v>
      </c>
      <c r="O123" s="103">
        <f t="shared" si="7"/>
        <v>8107000</v>
      </c>
      <c r="P123" s="103">
        <f t="shared" si="7"/>
        <v>8468000</v>
      </c>
      <c r="Q123" s="103">
        <f t="shared" si="7"/>
        <v>7303474</v>
      </c>
      <c r="R123" s="103">
        <f t="shared" si="7"/>
        <v>11972000</v>
      </c>
      <c r="S123" s="103">
        <f t="shared" si="7"/>
        <v>13560000</v>
      </c>
      <c r="T123" s="97"/>
    </row>
    <row r="124" spans="1:21" s="98" customFormat="1" x14ac:dyDescent="0.2">
      <c r="A124" s="86" t="s">
        <v>302</v>
      </c>
      <c r="B124" s="50"/>
      <c r="C124" s="94"/>
      <c r="D124" s="102"/>
      <c r="E124" s="103">
        <f t="shared" ref="E124:M124" si="8">SUM(E106:E113)+E123</f>
        <v>17525000</v>
      </c>
      <c r="F124" s="103">
        <f t="shared" si="8"/>
        <v>38377000</v>
      </c>
      <c r="G124" s="103">
        <f t="shared" si="8"/>
        <v>100870198</v>
      </c>
      <c r="H124" s="103">
        <f t="shared" si="8"/>
        <v>152888918</v>
      </c>
      <c r="I124" s="103">
        <f t="shared" si="8"/>
        <v>183999561</v>
      </c>
      <c r="J124" s="103">
        <f t="shared" si="8"/>
        <v>263512283</v>
      </c>
      <c r="K124" s="103">
        <f t="shared" si="8"/>
        <v>359500000</v>
      </c>
      <c r="L124" s="103">
        <f t="shared" si="8"/>
        <v>676200000</v>
      </c>
      <c r="M124" s="103">
        <f t="shared" si="8"/>
        <v>793600000</v>
      </c>
      <c r="N124" s="103">
        <f t="shared" ref="N124:S124" si="9">SUM(N106:N112)+N123</f>
        <v>632021000</v>
      </c>
      <c r="O124" s="103">
        <f t="shared" si="9"/>
        <v>461507000</v>
      </c>
      <c r="P124" s="103">
        <f t="shared" si="9"/>
        <v>484368000</v>
      </c>
      <c r="Q124" s="103">
        <f t="shared" si="9"/>
        <v>356803474</v>
      </c>
      <c r="R124" s="103">
        <f t="shared" si="9"/>
        <v>352472000</v>
      </c>
      <c r="S124" s="103">
        <f t="shared" si="9"/>
        <v>156760000</v>
      </c>
      <c r="T124" s="97"/>
    </row>
    <row r="125" spans="1:21" x14ac:dyDescent="0.2">
      <c r="A125" s="9"/>
      <c r="B125" s="9"/>
      <c r="C125" s="10"/>
      <c r="D125" s="9"/>
      <c r="E125" s="9"/>
      <c r="F125" s="9"/>
      <c r="G125" s="9"/>
      <c r="H125" s="9"/>
      <c r="I125" s="9"/>
      <c r="J125" s="9"/>
      <c r="K125" s="9"/>
      <c r="L125" s="9"/>
      <c r="M125" s="9"/>
      <c r="N125" s="9"/>
      <c r="O125" s="9"/>
      <c r="P125" s="9"/>
      <c r="Q125" s="9"/>
      <c r="R125" s="9"/>
    </row>
    <row r="126" spans="1:21" x14ac:dyDescent="0.2">
      <c r="A126" s="9"/>
      <c r="B126" s="7" t="s">
        <v>1</v>
      </c>
      <c r="C126" s="10"/>
      <c r="D126" s="9"/>
      <c r="E126" s="199">
        <v>158800000</v>
      </c>
      <c r="F126" s="118">
        <v>174100000</v>
      </c>
      <c r="G126" s="118">
        <v>195800000</v>
      </c>
      <c r="H126" s="118">
        <v>221800000</v>
      </c>
      <c r="I126" s="118">
        <v>252800000</v>
      </c>
      <c r="J126" s="118">
        <v>274000000</v>
      </c>
      <c r="K126" s="118">
        <v>230100000</v>
      </c>
      <c r="L126" s="118">
        <v>279500000</v>
      </c>
      <c r="M126" s="118">
        <v>276600000</v>
      </c>
      <c r="N126" s="118">
        <v>286000000</v>
      </c>
      <c r="O126" s="131">
        <v>304100000</v>
      </c>
      <c r="P126" s="131">
        <v>309000000</v>
      </c>
      <c r="Q126" s="118">
        <v>310600000</v>
      </c>
      <c r="R126" s="118">
        <v>384700000</v>
      </c>
      <c r="S126" s="38">
        <v>326600000</v>
      </c>
    </row>
    <row r="127" spans="1:21" x14ac:dyDescent="0.2">
      <c r="A127" s="9"/>
      <c r="B127" s="7"/>
      <c r="C127" s="10" t="s">
        <v>327</v>
      </c>
      <c r="D127" s="9"/>
      <c r="E127" s="9"/>
      <c r="F127" s="116">
        <v>4000000</v>
      </c>
      <c r="G127" s="116">
        <v>3900000</v>
      </c>
      <c r="H127" s="116">
        <v>4000000</v>
      </c>
      <c r="I127" s="116">
        <v>4000000</v>
      </c>
      <c r="J127" s="116">
        <v>3300000</v>
      </c>
      <c r="K127" s="118"/>
      <c r="L127" s="118"/>
      <c r="M127" s="118"/>
      <c r="N127" s="118"/>
      <c r="O127" s="131"/>
      <c r="P127" s="131"/>
      <c r="Q127" s="118"/>
      <c r="R127" s="118"/>
      <c r="S127" s="38"/>
    </row>
    <row r="128" spans="1:21" x14ac:dyDescent="0.2">
      <c r="A128" s="9"/>
      <c r="B128" s="7"/>
      <c r="C128" s="10" t="s">
        <v>167</v>
      </c>
      <c r="D128" s="9"/>
      <c r="E128" s="111">
        <v>7848000</v>
      </c>
      <c r="F128" s="111">
        <v>20425000</v>
      </c>
      <c r="G128" s="183">
        <v>20499001</v>
      </c>
      <c r="H128" s="111">
        <v>32150463</v>
      </c>
      <c r="I128" s="111">
        <v>36116466</v>
      </c>
      <c r="J128" s="111">
        <v>50575658</v>
      </c>
      <c r="K128" s="118"/>
      <c r="L128" s="118"/>
      <c r="M128" s="118"/>
      <c r="N128" s="118"/>
      <c r="O128" s="131"/>
      <c r="P128" s="131"/>
      <c r="Q128" s="118"/>
      <c r="R128" s="118"/>
      <c r="S128" s="38"/>
    </row>
    <row r="129" spans="1:22" s="1" customFormat="1" x14ac:dyDescent="0.2">
      <c r="A129" s="9"/>
      <c r="B129" s="9"/>
      <c r="C129" s="104" t="s">
        <v>2</v>
      </c>
      <c r="D129" s="9"/>
      <c r="E129" s="116">
        <v>0</v>
      </c>
      <c r="F129" s="116">
        <v>0</v>
      </c>
      <c r="G129" s="116">
        <v>10000000</v>
      </c>
      <c r="H129" s="116">
        <v>10000000</v>
      </c>
      <c r="I129" s="116">
        <v>10000000</v>
      </c>
      <c r="J129" s="116">
        <v>10000000</v>
      </c>
      <c r="K129" s="116">
        <v>9100000</v>
      </c>
      <c r="L129" s="116"/>
      <c r="M129" s="116"/>
      <c r="N129" s="116" t="s">
        <v>181</v>
      </c>
      <c r="O129" s="131"/>
      <c r="P129" s="34"/>
      <c r="Q129" s="123"/>
      <c r="R129" s="13"/>
      <c r="S129" s="33"/>
      <c r="T129" s="37"/>
    </row>
    <row r="130" spans="1:22" s="1" customFormat="1" x14ac:dyDescent="0.2">
      <c r="A130" s="9"/>
      <c r="B130" s="9"/>
      <c r="C130" s="104" t="s">
        <v>103</v>
      </c>
      <c r="D130" s="9"/>
      <c r="E130" s="116">
        <v>0</v>
      </c>
      <c r="F130" s="116">
        <v>0</v>
      </c>
      <c r="G130" s="116">
        <v>0</v>
      </c>
      <c r="H130" s="116">
        <v>0</v>
      </c>
      <c r="I130" s="116">
        <v>0</v>
      </c>
      <c r="J130" s="116">
        <v>0</v>
      </c>
      <c r="K130" s="116">
        <v>0</v>
      </c>
      <c r="L130" s="116">
        <v>3400000</v>
      </c>
      <c r="M130" s="116">
        <v>3400000</v>
      </c>
      <c r="N130" s="116">
        <v>0</v>
      </c>
      <c r="O130" s="34"/>
      <c r="P130" s="34"/>
      <c r="Q130" s="123"/>
      <c r="R130" s="13">
        <v>0</v>
      </c>
      <c r="S130" s="33"/>
      <c r="T130" s="37"/>
    </row>
    <row r="131" spans="1:22" s="1" customFormat="1" x14ac:dyDescent="0.2">
      <c r="A131" s="9"/>
      <c r="B131" s="9"/>
      <c r="C131" s="104" t="s">
        <v>104</v>
      </c>
      <c r="D131" s="9"/>
      <c r="E131" s="9"/>
      <c r="F131" s="9"/>
      <c r="G131" s="116">
        <v>4000000</v>
      </c>
      <c r="H131" s="116">
        <v>0</v>
      </c>
      <c r="I131" s="116">
        <v>0</v>
      </c>
      <c r="J131" s="116"/>
      <c r="K131" s="116">
        <v>5000000</v>
      </c>
      <c r="L131" s="116"/>
      <c r="M131" s="116"/>
      <c r="N131" s="116" t="s">
        <v>181</v>
      </c>
      <c r="O131" s="34"/>
      <c r="P131" s="34"/>
      <c r="Q131" s="123"/>
      <c r="R131" s="13"/>
      <c r="S131" s="33"/>
      <c r="T131" s="37"/>
    </row>
    <row r="132" spans="1:22" s="1" customFormat="1" x14ac:dyDescent="0.2">
      <c r="A132" s="9"/>
      <c r="B132" s="9"/>
      <c r="C132" s="104" t="s">
        <v>180</v>
      </c>
      <c r="D132" s="9"/>
      <c r="E132" s="200">
        <v>6300000</v>
      </c>
      <c r="F132" s="116">
        <v>8000000</v>
      </c>
      <c r="G132" s="116">
        <v>9100000</v>
      </c>
      <c r="H132" s="116">
        <v>16500000</v>
      </c>
      <c r="I132" s="116">
        <v>14300000</v>
      </c>
      <c r="J132" s="116">
        <v>12400000</v>
      </c>
      <c r="K132" s="116">
        <v>7800000</v>
      </c>
      <c r="L132" s="116">
        <v>5400000</v>
      </c>
      <c r="M132" s="116">
        <v>1000000</v>
      </c>
      <c r="N132" s="116" t="s">
        <v>181</v>
      </c>
      <c r="O132" s="34"/>
      <c r="P132" s="34"/>
      <c r="Q132" s="123"/>
      <c r="R132" s="13"/>
      <c r="S132" s="33"/>
      <c r="T132" s="37"/>
    </row>
    <row r="133" spans="1:22" s="1" customFormat="1" ht="17" x14ac:dyDescent="0.2">
      <c r="A133" s="99" t="s">
        <v>178</v>
      </c>
      <c r="B133" s="9"/>
      <c r="C133" s="104" t="s">
        <v>105</v>
      </c>
      <c r="D133" s="9"/>
      <c r="E133" s="111">
        <v>11504000</v>
      </c>
      <c r="F133" s="111">
        <v>13609000</v>
      </c>
      <c r="G133" s="116">
        <v>10900000</v>
      </c>
      <c r="H133" s="116">
        <v>12200000</v>
      </c>
      <c r="I133" s="116">
        <v>13000000</v>
      </c>
      <c r="J133" s="116">
        <v>15000000</v>
      </c>
      <c r="K133" s="116">
        <v>14500000</v>
      </c>
      <c r="L133" s="116">
        <v>16800000</v>
      </c>
      <c r="M133" s="165">
        <v>17039000</v>
      </c>
      <c r="N133" s="149">
        <v>19192000</v>
      </c>
      <c r="O133" s="29">
        <v>24100000</v>
      </c>
      <c r="P133" s="29">
        <v>27300000</v>
      </c>
      <c r="Q133" s="116">
        <v>28800000</v>
      </c>
      <c r="R133" s="116">
        <v>27400000</v>
      </c>
      <c r="S133" s="33"/>
      <c r="T133" s="37"/>
    </row>
    <row r="134" spans="1:22" s="13" customFormat="1" x14ac:dyDescent="0.2">
      <c r="A134" s="105">
        <v>48290</v>
      </c>
      <c r="B134" s="9"/>
      <c r="C134" s="104" t="s">
        <v>184</v>
      </c>
      <c r="D134" s="9"/>
      <c r="E134" s="111">
        <v>5509000</v>
      </c>
      <c r="F134" s="111">
        <v>5807000</v>
      </c>
      <c r="G134" s="117">
        <v>5710000</v>
      </c>
      <c r="H134" s="111">
        <v>6559312</v>
      </c>
      <c r="I134" s="111">
        <v>6700000</v>
      </c>
      <c r="J134" s="111">
        <v>8600000</v>
      </c>
      <c r="K134" s="116">
        <v>9100000</v>
      </c>
      <c r="L134" s="116">
        <v>9500000</v>
      </c>
      <c r="M134" s="116">
        <v>12500000</v>
      </c>
      <c r="N134" s="116">
        <v>11200000</v>
      </c>
      <c r="O134" s="29">
        <v>12900000</v>
      </c>
      <c r="P134" s="29">
        <v>16000000</v>
      </c>
      <c r="Q134" s="116">
        <v>12100000</v>
      </c>
      <c r="R134" s="116">
        <v>13600000</v>
      </c>
      <c r="S134" s="34"/>
      <c r="T134" s="39"/>
    </row>
    <row r="135" spans="1:22" s="1" customFormat="1" x14ac:dyDescent="0.2">
      <c r="A135" s="9"/>
      <c r="B135" s="9"/>
      <c r="C135" s="104" t="s">
        <v>106</v>
      </c>
      <c r="D135" s="9"/>
      <c r="E135" s="9"/>
      <c r="F135" s="9"/>
      <c r="G135" s="9"/>
      <c r="H135" s="9"/>
      <c r="I135" s="123"/>
      <c r="J135" s="116">
        <v>4300000</v>
      </c>
      <c r="K135" s="116">
        <v>4100000</v>
      </c>
      <c r="L135" s="116">
        <v>4100000</v>
      </c>
      <c r="M135" s="116">
        <v>4100000</v>
      </c>
      <c r="N135" s="116">
        <v>4000000</v>
      </c>
      <c r="O135" s="29">
        <v>4000000</v>
      </c>
      <c r="P135" s="29">
        <v>4000000</v>
      </c>
      <c r="Q135" s="116">
        <v>5000000</v>
      </c>
      <c r="R135" s="116">
        <v>5000000</v>
      </c>
      <c r="S135" s="33"/>
      <c r="T135" s="37"/>
    </row>
    <row r="136" spans="1:22" s="1" customFormat="1" x14ac:dyDescent="0.2">
      <c r="A136" s="9"/>
      <c r="B136" s="9"/>
      <c r="C136" s="104" t="s">
        <v>233</v>
      </c>
      <c r="D136" s="9"/>
      <c r="E136" s="9"/>
      <c r="F136" s="9"/>
      <c r="G136" s="9"/>
      <c r="H136" s="9"/>
      <c r="I136" s="9"/>
      <c r="J136" s="9"/>
      <c r="K136" s="9"/>
      <c r="L136" s="116"/>
      <c r="M136" s="116"/>
      <c r="N136" s="116"/>
      <c r="O136" s="29"/>
      <c r="P136" s="29"/>
      <c r="Q136" s="116">
        <v>19000000</v>
      </c>
      <c r="R136" s="13"/>
      <c r="S136" s="33"/>
      <c r="T136" s="37"/>
    </row>
    <row r="137" spans="1:22" s="1" customFormat="1" x14ac:dyDescent="0.2">
      <c r="A137" s="9"/>
      <c r="B137" s="9"/>
      <c r="C137" s="104" t="s">
        <v>234</v>
      </c>
      <c r="D137" s="9"/>
      <c r="E137" s="9"/>
      <c r="F137" s="9"/>
      <c r="G137" s="9"/>
      <c r="H137" s="9"/>
      <c r="I137" s="9"/>
      <c r="J137" s="9"/>
      <c r="K137" s="9"/>
      <c r="L137" s="116"/>
      <c r="M137" s="116"/>
      <c r="N137" s="116"/>
      <c r="O137" s="29"/>
      <c r="P137" s="29"/>
      <c r="Q137" s="116">
        <v>0</v>
      </c>
      <c r="R137" s="116">
        <v>4900000</v>
      </c>
      <c r="S137" s="33"/>
      <c r="T137" s="37"/>
    </row>
    <row r="138" spans="1:22" s="1" customFormat="1" x14ac:dyDescent="0.2">
      <c r="A138" s="9"/>
      <c r="B138" s="9"/>
      <c r="C138" s="104" t="s">
        <v>237</v>
      </c>
      <c r="D138" s="9"/>
      <c r="E138" s="9"/>
      <c r="F138" s="9"/>
      <c r="G138" s="9"/>
      <c r="H138" s="9"/>
      <c r="I138" s="9"/>
      <c r="J138" s="9"/>
      <c r="K138" s="9"/>
      <c r="L138" s="9"/>
      <c r="M138" s="9"/>
      <c r="N138" s="116"/>
      <c r="O138" s="29"/>
      <c r="P138" s="29"/>
      <c r="Q138" s="116"/>
      <c r="R138" s="116">
        <v>48100000</v>
      </c>
      <c r="S138" s="33"/>
      <c r="T138" s="37"/>
    </row>
    <row r="139" spans="1:22" s="1" customFormat="1" x14ac:dyDescent="0.2">
      <c r="A139" s="9"/>
      <c r="B139" s="9"/>
      <c r="C139" s="104" t="s">
        <v>242</v>
      </c>
      <c r="D139" s="9"/>
      <c r="E139" s="9"/>
      <c r="F139" s="9"/>
      <c r="G139" s="9"/>
      <c r="H139" s="9"/>
      <c r="I139" s="9"/>
      <c r="J139" s="9"/>
      <c r="K139" s="9"/>
      <c r="L139" s="9"/>
      <c r="M139" s="9"/>
      <c r="N139" s="116"/>
      <c r="O139" s="29"/>
      <c r="P139" s="29"/>
      <c r="Q139" s="116"/>
      <c r="R139" s="13"/>
      <c r="S139" s="33"/>
      <c r="T139" s="37"/>
    </row>
    <row r="140" spans="1:22" s="1" customFormat="1" x14ac:dyDescent="0.2">
      <c r="A140" s="9"/>
      <c r="B140" s="9"/>
      <c r="C140" s="104" t="s">
        <v>166</v>
      </c>
      <c r="D140" s="9"/>
      <c r="E140" s="9"/>
      <c r="F140" s="9"/>
      <c r="G140" s="152">
        <v>3100000</v>
      </c>
      <c r="H140" s="116">
        <v>2300000</v>
      </c>
      <c r="I140" s="116">
        <v>2000000</v>
      </c>
      <c r="J140" s="116">
        <v>2300000</v>
      </c>
      <c r="K140" s="116">
        <v>2400000</v>
      </c>
      <c r="L140" s="116">
        <v>2500000</v>
      </c>
      <c r="M140" s="116">
        <v>2700000</v>
      </c>
      <c r="N140" s="116">
        <v>2600000</v>
      </c>
      <c r="O140" s="34"/>
      <c r="P140" s="34"/>
      <c r="Q140" s="123"/>
      <c r="R140" s="116"/>
      <c r="S140" s="33"/>
      <c r="T140" s="37"/>
    </row>
    <row r="141" spans="1:22" s="1" customFormat="1" x14ac:dyDescent="0.2">
      <c r="A141" s="9"/>
      <c r="B141" s="9"/>
      <c r="C141" s="104" t="s">
        <v>31</v>
      </c>
      <c r="D141" s="9"/>
      <c r="E141" s="9"/>
      <c r="F141" s="9"/>
      <c r="G141" s="9"/>
      <c r="H141" s="9"/>
      <c r="I141" s="9"/>
      <c r="J141" s="9"/>
      <c r="K141" s="9"/>
      <c r="L141" s="116">
        <v>39900000</v>
      </c>
      <c r="M141" s="116">
        <v>40200000</v>
      </c>
      <c r="N141" s="116">
        <v>39200000</v>
      </c>
      <c r="O141" s="29">
        <v>39900000</v>
      </c>
      <c r="P141" s="29">
        <v>40500000</v>
      </c>
      <c r="Q141" s="116">
        <v>40500000</v>
      </c>
      <c r="R141" s="116">
        <v>38000000</v>
      </c>
      <c r="S141" s="33"/>
      <c r="T141" s="37"/>
    </row>
    <row r="142" spans="1:22" s="1" customFormat="1" x14ac:dyDescent="0.2">
      <c r="A142" s="9"/>
      <c r="B142" s="9"/>
      <c r="C142" s="106" t="s">
        <v>236</v>
      </c>
      <c r="D142" s="9"/>
      <c r="E142" s="9"/>
      <c r="F142" s="9"/>
      <c r="G142" s="9"/>
      <c r="H142" s="9"/>
      <c r="I142" s="9"/>
      <c r="J142" s="9"/>
      <c r="K142" s="9"/>
      <c r="L142" s="9"/>
      <c r="M142" s="9"/>
      <c r="N142" s="9"/>
      <c r="O142" s="29"/>
      <c r="P142" s="29"/>
      <c r="Q142" s="116"/>
      <c r="R142" s="116">
        <v>28700000</v>
      </c>
      <c r="S142" s="33"/>
      <c r="T142" s="37"/>
    </row>
    <row r="143" spans="1:22" x14ac:dyDescent="0.2">
      <c r="A143" s="9"/>
      <c r="B143" s="9"/>
      <c r="C143" s="104"/>
      <c r="D143" s="9"/>
      <c r="E143" s="9"/>
      <c r="F143" s="9"/>
      <c r="G143" s="9"/>
      <c r="H143" s="9"/>
      <c r="I143" s="9"/>
      <c r="J143" s="9"/>
      <c r="K143" s="9"/>
      <c r="L143" s="9"/>
      <c r="M143" s="9"/>
      <c r="N143" s="9"/>
      <c r="O143" s="9"/>
      <c r="P143" s="9"/>
      <c r="Q143" s="9"/>
      <c r="R143" s="9"/>
    </row>
    <row r="144" spans="1:22" s="4" customFormat="1" x14ac:dyDescent="0.2">
      <c r="A144" s="89">
        <v>811073</v>
      </c>
      <c r="B144" s="10"/>
      <c r="C144" s="104" t="s">
        <v>107</v>
      </c>
      <c r="D144" s="10"/>
      <c r="E144" s="173">
        <v>122300000</v>
      </c>
      <c r="F144" s="173">
        <v>122300000</v>
      </c>
      <c r="G144" s="173">
        <v>128600000</v>
      </c>
      <c r="H144" s="173">
        <v>130000000</v>
      </c>
      <c r="I144" s="173">
        <v>162400000</v>
      </c>
      <c r="J144" s="173">
        <v>163200000</v>
      </c>
      <c r="K144" s="166">
        <v>178100000</v>
      </c>
      <c r="L144" s="166">
        <v>197900000</v>
      </c>
      <c r="M144" s="166">
        <v>195683000</v>
      </c>
      <c r="N144" s="150">
        <v>209542936</v>
      </c>
      <c r="O144" s="136">
        <v>223265521</v>
      </c>
      <c r="P144" s="136">
        <v>221275000</v>
      </c>
      <c r="Q144" s="124">
        <v>205088000</v>
      </c>
      <c r="R144" s="118">
        <v>219101000</v>
      </c>
      <c r="S144" s="45">
        <v>190274000</v>
      </c>
      <c r="T144" s="42" t="s">
        <v>275</v>
      </c>
      <c r="U144" s="37">
        <v>190300000</v>
      </c>
      <c r="V144" s="49" t="s">
        <v>276</v>
      </c>
    </row>
    <row r="145" spans="1:20" ht="17" x14ac:dyDescent="0.2">
      <c r="A145" s="89" t="s">
        <v>108</v>
      </c>
      <c r="B145" s="9"/>
      <c r="C145" s="10"/>
      <c r="D145" s="89" t="s">
        <v>188</v>
      </c>
      <c r="E145" s="18"/>
      <c r="F145" s="18"/>
      <c r="G145" s="18"/>
      <c r="H145" s="18"/>
      <c r="I145" s="18"/>
      <c r="J145" s="18"/>
      <c r="K145" s="111">
        <v>511646</v>
      </c>
      <c r="L145" s="111">
        <v>541336</v>
      </c>
      <c r="M145" s="111">
        <v>460424</v>
      </c>
      <c r="N145" s="111">
        <v>350000</v>
      </c>
      <c r="O145" s="45">
        <v>47283</v>
      </c>
      <c r="P145" s="45"/>
      <c r="Q145" s="125">
        <v>12292</v>
      </c>
      <c r="R145" s="41">
        <v>0</v>
      </c>
      <c r="S145" s="41"/>
    </row>
    <row r="146" spans="1:20" ht="17" x14ac:dyDescent="0.2">
      <c r="A146" s="89" t="s">
        <v>109</v>
      </c>
      <c r="B146" s="9"/>
      <c r="C146" s="10"/>
      <c r="D146" s="89" t="s">
        <v>66</v>
      </c>
      <c r="E146" s="18"/>
      <c r="F146" s="18"/>
      <c r="G146" s="18"/>
      <c r="H146" s="18"/>
      <c r="I146" s="18"/>
      <c r="J146" s="18"/>
      <c r="K146" s="111">
        <v>4825037</v>
      </c>
      <c r="L146" s="111">
        <v>3469357</v>
      </c>
      <c r="M146" s="111">
        <v>4014358</v>
      </c>
      <c r="N146" s="111">
        <v>3748633</v>
      </c>
      <c r="O146" s="45">
        <v>3902539</v>
      </c>
      <c r="P146" s="45">
        <v>3500000</v>
      </c>
      <c r="Q146" s="125">
        <v>3847965</v>
      </c>
      <c r="R146" s="41">
        <v>3629105</v>
      </c>
      <c r="S146" s="41">
        <v>3518446</v>
      </c>
    </row>
    <row r="147" spans="1:20" ht="17" x14ac:dyDescent="0.2">
      <c r="A147" s="89" t="s">
        <v>110</v>
      </c>
      <c r="B147" s="9"/>
      <c r="C147" s="10"/>
      <c r="D147" s="89" t="s">
        <v>67</v>
      </c>
      <c r="E147" s="18"/>
      <c r="F147" s="18"/>
      <c r="G147" s="18"/>
      <c r="H147" s="18"/>
      <c r="I147" s="18"/>
      <c r="J147" s="18"/>
      <c r="K147" s="111">
        <v>3427761</v>
      </c>
      <c r="L147" s="111">
        <v>4460902</v>
      </c>
      <c r="M147" s="111">
        <v>2105287</v>
      </c>
      <c r="N147" s="111">
        <v>2089891</v>
      </c>
      <c r="O147" s="45">
        <v>1899820</v>
      </c>
      <c r="P147" s="45">
        <v>939042</v>
      </c>
      <c r="Q147" s="125">
        <v>587522</v>
      </c>
      <c r="R147" s="41">
        <v>504379</v>
      </c>
      <c r="S147" s="41">
        <v>33881</v>
      </c>
    </row>
    <row r="148" spans="1:20" ht="17" x14ac:dyDescent="0.2">
      <c r="A148" s="89" t="s">
        <v>111</v>
      </c>
      <c r="B148" s="9"/>
      <c r="C148" s="10"/>
      <c r="D148" s="89" t="s">
        <v>68</v>
      </c>
      <c r="E148" s="18"/>
      <c r="F148" s="18"/>
      <c r="G148" s="18"/>
      <c r="H148" s="18"/>
      <c r="I148" s="18"/>
      <c r="J148" s="18"/>
      <c r="K148" s="111">
        <f>1701239-15+15</f>
        <v>1701239</v>
      </c>
      <c r="L148" s="111">
        <v>1124461</v>
      </c>
      <c r="M148" s="111">
        <v>762373</v>
      </c>
      <c r="N148" s="111">
        <v>323655</v>
      </c>
      <c r="O148" s="45"/>
      <c r="P148" s="45">
        <v>392456</v>
      </c>
      <c r="Q148" s="125">
        <v>195913</v>
      </c>
      <c r="R148" s="41">
        <v>228</v>
      </c>
      <c r="S148" s="41"/>
    </row>
    <row r="149" spans="1:20" ht="17" x14ac:dyDescent="0.2">
      <c r="A149" s="89" t="s">
        <v>112</v>
      </c>
      <c r="B149" s="9"/>
      <c r="C149" s="10"/>
      <c r="D149" s="89" t="s">
        <v>69</v>
      </c>
      <c r="E149" s="18"/>
      <c r="F149" s="18"/>
      <c r="G149" s="18"/>
      <c r="H149" s="18"/>
      <c r="I149" s="18"/>
      <c r="J149" s="18"/>
      <c r="K149" s="111">
        <v>706904</v>
      </c>
      <c r="L149" s="111">
        <v>663288</v>
      </c>
      <c r="M149" s="111">
        <v>704571</v>
      </c>
      <c r="N149" s="111">
        <v>1285000</v>
      </c>
      <c r="O149" s="45">
        <v>1674658</v>
      </c>
      <c r="P149" s="45">
        <v>761765</v>
      </c>
      <c r="Q149" s="125">
        <v>3413156</v>
      </c>
      <c r="R149" s="41">
        <v>1543510</v>
      </c>
      <c r="S149" s="41">
        <v>1101018</v>
      </c>
    </row>
    <row r="150" spans="1:20" ht="17" x14ac:dyDescent="0.2">
      <c r="A150" s="89" t="s">
        <v>113</v>
      </c>
      <c r="B150" s="9"/>
      <c r="C150" s="10"/>
      <c r="D150" s="89" t="s">
        <v>70</v>
      </c>
      <c r="E150" s="18"/>
      <c r="F150" s="18"/>
      <c r="G150" s="18"/>
      <c r="H150" s="18"/>
      <c r="I150" s="18"/>
      <c r="J150" s="18"/>
      <c r="K150" s="111"/>
      <c r="L150" s="111"/>
      <c r="M150" s="111"/>
      <c r="N150" s="111"/>
      <c r="O150" s="45"/>
      <c r="P150" s="45"/>
      <c r="Q150" s="125"/>
      <c r="R150" s="41"/>
      <c r="S150" s="41"/>
    </row>
    <row r="151" spans="1:20" ht="17" x14ac:dyDescent="0.2">
      <c r="A151" s="89" t="s">
        <v>114</v>
      </c>
      <c r="B151" s="9"/>
      <c r="C151" s="10"/>
      <c r="D151" s="89" t="s">
        <v>71</v>
      </c>
      <c r="E151" s="18"/>
      <c r="F151" s="18"/>
      <c r="G151" s="18"/>
      <c r="H151" s="18"/>
      <c r="I151" s="18"/>
      <c r="J151" s="18"/>
      <c r="K151" s="111"/>
      <c r="L151" s="111"/>
      <c r="M151" s="111"/>
      <c r="N151" s="111"/>
      <c r="O151" s="45"/>
      <c r="P151" s="45"/>
      <c r="Q151" s="125"/>
      <c r="R151" s="41"/>
      <c r="S151" s="41"/>
    </row>
    <row r="152" spans="1:20" ht="17" x14ac:dyDescent="0.2">
      <c r="A152" s="89" t="s">
        <v>115</v>
      </c>
      <c r="B152" s="9"/>
      <c r="C152" s="10"/>
      <c r="D152" s="89" t="s">
        <v>72</v>
      </c>
      <c r="E152" s="18"/>
      <c r="F152" s="18"/>
      <c r="G152" s="18"/>
      <c r="H152" s="18"/>
      <c r="I152" s="18"/>
      <c r="J152" s="18"/>
      <c r="K152" s="111">
        <v>478000</v>
      </c>
      <c r="L152" s="111">
        <v>374868</v>
      </c>
      <c r="M152" s="111">
        <v>300000</v>
      </c>
      <c r="N152" s="111"/>
      <c r="O152" s="45">
        <v>9422</v>
      </c>
      <c r="P152" s="45">
        <v>24422</v>
      </c>
      <c r="Q152" s="125"/>
      <c r="R152" s="41"/>
      <c r="S152" s="41"/>
    </row>
    <row r="153" spans="1:20" ht="17" x14ac:dyDescent="0.2">
      <c r="A153" s="89" t="s">
        <v>116</v>
      </c>
      <c r="B153" s="9"/>
      <c r="C153" s="10"/>
      <c r="D153" s="89" t="s">
        <v>73</v>
      </c>
      <c r="E153" s="18"/>
      <c r="F153" s="18"/>
      <c r="G153" s="18"/>
      <c r="H153" s="18"/>
      <c r="I153" s="18"/>
      <c r="J153" s="18"/>
      <c r="K153" s="111"/>
      <c r="L153" s="111"/>
      <c r="M153" s="111"/>
      <c r="N153" s="111">
        <v>12012542</v>
      </c>
      <c r="O153" s="45">
        <v>3787260</v>
      </c>
      <c r="P153" s="45">
        <v>402024</v>
      </c>
      <c r="Q153" s="125">
        <v>10</v>
      </c>
      <c r="R153" s="41"/>
      <c r="S153" s="41"/>
    </row>
    <row r="154" spans="1:20" ht="17" x14ac:dyDescent="0.2">
      <c r="A154" s="89" t="s">
        <v>117</v>
      </c>
      <c r="B154" s="9"/>
      <c r="C154" s="10"/>
      <c r="D154" s="89" t="s">
        <v>74</v>
      </c>
      <c r="E154" s="18"/>
      <c r="F154" s="18"/>
      <c r="G154" s="18"/>
      <c r="H154" s="18"/>
      <c r="I154" s="18"/>
      <c r="J154" s="18"/>
      <c r="K154" s="111"/>
      <c r="L154" s="111"/>
      <c r="M154" s="111">
        <f>446+292702</f>
        <v>293148</v>
      </c>
      <c r="N154" s="111">
        <v>1512817</v>
      </c>
      <c r="O154" s="45">
        <v>1261261</v>
      </c>
      <c r="P154" s="45"/>
      <c r="Q154" s="125">
        <v>1826166</v>
      </c>
      <c r="R154" s="41">
        <v>2558105</v>
      </c>
      <c r="S154" s="41">
        <v>1057565</v>
      </c>
    </row>
    <row r="155" spans="1:20" ht="17" x14ac:dyDescent="0.2">
      <c r="A155" s="89" t="s">
        <v>254</v>
      </c>
      <c r="B155" s="9"/>
      <c r="C155" s="10"/>
      <c r="D155" s="89" t="s">
        <v>255</v>
      </c>
      <c r="E155" s="18"/>
      <c r="F155" s="18"/>
      <c r="G155" s="18"/>
      <c r="H155" s="18"/>
      <c r="I155" s="18"/>
      <c r="J155" s="18"/>
      <c r="K155" s="18"/>
      <c r="L155" s="18"/>
      <c r="M155" s="18"/>
      <c r="N155" s="18"/>
      <c r="O155" s="45">
        <v>0</v>
      </c>
      <c r="P155" s="111">
        <v>1108267</v>
      </c>
      <c r="Q155" s="125">
        <v>3547380</v>
      </c>
      <c r="R155" s="41">
        <v>7110890</v>
      </c>
      <c r="S155" s="41">
        <v>2949431</v>
      </c>
    </row>
    <row r="156" spans="1:20" s="76" customFormat="1" ht="17" x14ac:dyDescent="0.2">
      <c r="A156" s="90" t="s">
        <v>118</v>
      </c>
      <c r="B156" s="72"/>
      <c r="C156" s="73"/>
      <c r="D156" s="90" t="s">
        <v>460</v>
      </c>
      <c r="E156" s="202">
        <v>10561000</v>
      </c>
      <c r="F156" s="121">
        <v>10760000</v>
      </c>
      <c r="G156" s="179">
        <v>11270211</v>
      </c>
      <c r="H156" s="121">
        <v>11040729</v>
      </c>
      <c r="I156" s="121">
        <v>9241144</v>
      </c>
      <c r="J156" s="121">
        <v>8062651</v>
      </c>
      <c r="K156" s="121">
        <v>2059673</v>
      </c>
      <c r="L156" s="121">
        <v>792547</v>
      </c>
      <c r="M156" s="121">
        <v>840500</v>
      </c>
      <c r="N156" s="121">
        <v>587818</v>
      </c>
      <c r="O156" s="114"/>
      <c r="P156" s="114"/>
      <c r="Q156" s="126"/>
      <c r="R156" s="82"/>
      <c r="S156" s="82"/>
      <c r="T156" s="75"/>
    </row>
    <row r="157" spans="1:20" s="76" customFormat="1" ht="17" x14ac:dyDescent="0.2">
      <c r="A157" s="90" t="s">
        <v>119</v>
      </c>
      <c r="B157" s="72"/>
      <c r="C157" s="73"/>
      <c r="D157" s="90" t="s">
        <v>75</v>
      </c>
      <c r="E157" s="121">
        <v>12331000</v>
      </c>
      <c r="F157" s="121">
        <v>15121000</v>
      </c>
      <c r="G157" s="179">
        <v>15809643</v>
      </c>
      <c r="H157" s="121">
        <v>15310318</v>
      </c>
      <c r="I157" s="121">
        <v>11060577</v>
      </c>
      <c r="J157" s="121">
        <v>4819553</v>
      </c>
      <c r="K157" s="121">
        <f>1226576</f>
        <v>1226576</v>
      </c>
      <c r="L157" s="121">
        <v>362275</v>
      </c>
      <c r="M157" s="121"/>
      <c r="N157" s="121"/>
      <c r="O157" s="114"/>
      <c r="P157" s="114"/>
      <c r="Q157" s="126"/>
      <c r="R157" s="82"/>
      <c r="S157" s="82"/>
      <c r="T157" s="75"/>
    </row>
    <row r="158" spans="1:20" s="76" customFormat="1" ht="17" x14ac:dyDescent="0.2">
      <c r="A158" s="90" t="s">
        <v>120</v>
      </c>
      <c r="B158" s="72"/>
      <c r="C158" s="73"/>
      <c r="D158" s="90" t="s">
        <v>76</v>
      </c>
      <c r="E158" s="121">
        <v>9045000</v>
      </c>
      <c r="F158" s="121">
        <v>9030000</v>
      </c>
      <c r="G158" s="179">
        <v>8170890</v>
      </c>
      <c r="H158" s="121">
        <v>7902213</v>
      </c>
      <c r="I158" s="121">
        <v>4812082</v>
      </c>
      <c r="J158" s="121">
        <v>4599392</v>
      </c>
      <c r="K158" s="121">
        <v>5800270</v>
      </c>
      <c r="L158" s="121">
        <v>4905527</v>
      </c>
      <c r="M158" s="121">
        <v>4970001</v>
      </c>
      <c r="N158" s="121">
        <v>4500000</v>
      </c>
      <c r="O158" s="114">
        <v>4900000</v>
      </c>
      <c r="P158" s="114">
        <v>5100000</v>
      </c>
      <c r="Q158" s="126">
        <v>4413422</v>
      </c>
      <c r="R158" s="82">
        <v>4867428</v>
      </c>
      <c r="S158" s="82">
        <v>4500000</v>
      </c>
      <c r="T158" s="75"/>
    </row>
    <row r="159" spans="1:20" s="76" customFormat="1" ht="17" x14ac:dyDescent="0.2">
      <c r="A159" s="90" t="s">
        <v>121</v>
      </c>
      <c r="B159" s="72"/>
      <c r="C159" s="73"/>
      <c r="D159" s="90" t="s">
        <v>77</v>
      </c>
      <c r="E159" s="121">
        <v>8915000</v>
      </c>
      <c r="F159" s="121">
        <v>8190000</v>
      </c>
      <c r="G159" s="179">
        <v>8044229</v>
      </c>
      <c r="H159" s="121">
        <v>9211526</v>
      </c>
      <c r="I159" s="121">
        <v>5236642</v>
      </c>
      <c r="J159" s="121">
        <v>2808517</v>
      </c>
      <c r="K159" s="121">
        <v>846075</v>
      </c>
      <c r="L159" s="121"/>
      <c r="M159" s="121"/>
      <c r="N159" s="121"/>
      <c r="O159" s="114"/>
      <c r="P159" s="114"/>
      <c r="Q159" s="126"/>
      <c r="R159" s="82"/>
      <c r="S159" s="82"/>
      <c r="T159" s="75"/>
    </row>
    <row r="160" spans="1:20" ht="17" x14ac:dyDescent="0.2">
      <c r="A160" s="89" t="s">
        <v>122</v>
      </c>
      <c r="B160" s="9"/>
      <c r="C160" s="10"/>
      <c r="D160" s="89" t="s">
        <v>78</v>
      </c>
      <c r="E160" s="111">
        <v>1890000</v>
      </c>
      <c r="F160" s="111">
        <v>2585000</v>
      </c>
      <c r="G160" s="184">
        <v>1300000</v>
      </c>
      <c r="H160" s="177">
        <v>1680000</v>
      </c>
      <c r="I160" s="111"/>
      <c r="J160" s="111"/>
      <c r="K160" s="111">
        <v>1296254</v>
      </c>
      <c r="L160" s="111">
        <v>3287167</v>
      </c>
      <c r="M160" s="111">
        <v>569826</v>
      </c>
      <c r="N160" s="111">
        <v>842345</v>
      </c>
      <c r="O160" s="45">
        <v>3109450</v>
      </c>
      <c r="P160" s="45">
        <v>32227</v>
      </c>
      <c r="Q160" s="127">
        <v>2406804</v>
      </c>
      <c r="R160" s="85">
        <v>4586022</v>
      </c>
      <c r="S160" s="85">
        <v>870273</v>
      </c>
    </row>
    <row r="161" spans="1:20" ht="17" x14ac:dyDescent="0.2">
      <c r="A161" s="89" t="s">
        <v>123</v>
      </c>
      <c r="B161" s="9"/>
      <c r="C161" s="10"/>
      <c r="D161" s="89" t="s">
        <v>303</v>
      </c>
      <c r="E161" s="152">
        <v>8183000</v>
      </c>
      <c r="F161" s="111">
        <v>5634000</v>
      </c>
      <c r="G161" s="183">
        <v>7396591</v>
      </c>
      <c r="H161" s="111">
        <v>3428308</v>
      </c>
      <c r="I161" s="111">
        <v>837732</v>
      </c>
      <c r="J161" s="111">
        <v>344008</v>
      </c>
      <c r="K161" s="111"/>
      <c r="L161" s="111"/>
      <c r="M161" s="111"/>
      <c r="N161" s="111"/>
      <c r="O161" s="45"/>
      <c r="P161" s="45"/>
      <c r="Q161" s="125"/>
      <c r="R161" s="41"/>
      <c r="S161" s="41"/>
    </row>
    <row r="162" spans="1:20" s="76" customFormat="1" ht="17" x14ac:dyDescent="0.2">
      <c r="A162" s="90" t="s">
        <v>124</v>
      </c>
      <c r="B162" s="72"/>
      <c r="C162" s="73"/>
      <c r="D162" s="90" t="s">
        <v>79</v>
      </c>
      <c r="E162" s="121">
        <v>5272000</v>
      </c>
      <c r="F162" s="121">
        <v>7118000</v>
      </c>
      <c r="G162" s="179">
        <v>6792726</v>
      </c>
      <c r="H162" s="121">
        <v>5500009</v>
      </c>
      <c r="I162" s="121">
        <v>3351405</v>
      </c>
      <c r="J162" s="121">
        <v>2190604</v>
      </c>
      <c r="K162" s="121">
        <v>236490</v>
      </c>
      <c r="L162" s="121"/>
      <c r="M162" s="121"/>
      <c r="N162" s="121">
        <v>5692</v>
      </c>
      <c r="O162" s="114"/>
      <c r="P162" s="114"/>
      <c r="Q162" s="126"/>
      <c r="R162" s="82"/>
      <c r="S162" s="82"/>
      <c r="T162" s="75"/>
    </row>
    <row r="163" spans="1:20" ht="17" x14ac:dyDescent="0.2">
      <c r="A163" s="89" t="s">
        <v>125</v>
      </c>
      <c r="B163" s="9"/>
      <c r="C163" s="10"/>
      <c r="D163" s="89" t="s">
        <v>304</v>
      </c>
      <c r="E163" s="111">
        <v>660000</v>
      </c>
      <c r="F163" s="111">
        <v>276000</v>
      </c>
      <c r="G163" s="183">
        <v>4000000</v>
      </c>
      <c r="H163" s="111">
        <v>8349537</v>
      </c>
      <c r="I163" s="111">
        <v>3537369</v>
      </c>
      <c r="J163" s="111">
        <v>2029302</v>
      </c>
      <c r="K163" s="111"/>
      <c r="L163" s="111"/>
      <c r="M163" s="111"/>
      <c r="N163" s="111"/>
      <c r="O163" s="45"/>
      <c r="P163" s="45"/>
      <c r="Q163" s="125"/>
      <c r="R163" s="41"/>
      <c r="S163" s="41"/>
    </row>
    <row r="164" spans="1:20" s="76" customFormat="1" ht="17" x14ac:dyDescent="0.2">
      <c r="A164" s="90" t="s">
        <v>126</v>
      </c>
      <c r="B164" s="72"/>
      <c r="C164" s="73"/>
      <c r="D164" s="90" t="s">
        <v>467</v>
      </c>
      <c r="E164" s="121">
        <v>2512000</v>
      </c>
      <c r="F164" s="121">
        <v>2600000</v>
      </c>
      <c r="G164" s="179">
        <v>2860997</v>
      </c>
      <c r="H164" s="121">
        <v>2445027</v>
      </c>
      <c r="I164" s="121">
        <v>2799705</v>
      </c>
      <c r="J164" s="121">
        <v>1735222</v>
      </c>
      <c r="K164" s="121">
        <v>2442723</v>
      </c>
      <c r="L164" s="121">
        <v>2523633</v>
      </c>
      <c r="M164" s="121">
        <v>3379321</v>
      </c>
      <c r="N164" s="121">
        <v>2937000</v>
      </c>
      <c r="O164" s="114">
        <v>3111188</v>
      </c>
      <c r="P164" s="114">
        <v>4440783</v>
      </c>
      <c r="Q164" s="126">
        <v>4166438</v>
      </c>
      <c r="R164" s="82">
        <v>4702000</v>
      </c>
      <c r="S164" s="82">
        <v>3342738</v>
      </c>
      <c r="T164" s="75"/>
    </row>
    <row r="165" spans="1:20" s="76" customFormat="1" ht="17" x14ac:dyDescent="0.2">
      <c r="A165" s="90" t="s">
        <v>127</v>
      </c>
      <c r="B165" s="72"/>
      <c r="C165" s="73"/>
      <c r="D165" s="90" t="s">
        <v>478</v>
      </c>
      <c r="E165" s="121">
        <v>9530000</v>
      </c>
      <c r="F165" s="121">
        <v>7550000</v>
      </c>
      <c r="G165" s="179">
        <v>7220677</v>
      </c>
      <c r="H165" s="121">
        <v>4391877</v>
      </c>
      <c r="I165" s="121">
        <v>8708977</v>
      </c>
      <c r="J165" s="121">
        <v>7944982</v>
      </c>
      <c r="K165" s="121">
        <v>7338021</v>
      </c>
      <c r="L165" s="121">
        <v>5478962</v>
      </c>
      <c r="M165" s="121">
        <v>2892397</v>
      </c>
      <c r="N165" s="121">
        <v>3948915</v>
      </c>
      <c r="O165" s="114">
        <v>4651645</v>
      </c>
      <c r="P165" s="114">
        <v>800000</v>
      </c>
      <c r="Q165" s="126">
        <v>31964</v>
      </c>
      <c r="R165" s="82"/>
      <c r="S165" s="82"/>
      <c r="T165" s="75"/>
    </row>
    <row r="166" spans="1:20" ht="17" x14ac:dyDescent="0.2">
      <c r="A166" s="89" t="s">
        <v>128</v>
      </c>
      <c r="B166" s="9"/>
      <c r="C166" s="10"/>
      <c r="D166" s="89" t="s">
        <v>479</v>
      </c>
      <c r="E166" s="111">
        <v>7684000</v>
      </c>
      <c r="F166" s="111">
        <v>5755000</v>
      </c>
      <c r="G166" s="183">
        <v>3891522</v>
      </c>
      <c r="H166" s="111">
        <v>3999766</v>
      </c>
      <c r="I166" s="111">
        <v>771410</v>
      </c>
      <c r="J166" s="111">
        <v>269646</v>
      </c>
      <c r="K166" s="111">
        <v>79270</v>
      </c>
      <c r="L166" s="111"/>
      <c r="M166" s="111"/>
      <c r="N166" s="111"/>
      <c r="O166" s="45"/>
      <c r="P166" s="45"/>
      <c r="Q166" s="125"/>
      <c r="R166" s="41"/>
      <c r="S166" s="41"/>
    </row>
    <row r="167" spans="1:20" s="81" customFormat="1" ht="17" x14ac:dyDescent="0.2">
      <c r="A167" s="91" t="s">
        <v>129</v>
      </c>
      <c r="B167" s="77"/>
      <c r="C167" s="78"/>
      <c r="D167" s="91" t="s">
        <v>461</v>
      </c>
      <c r="E167" s="203">
        <v>20190000</v>
      </c>
      <c r="F167" s="122">
        <v>22189000</v>
      </c>
      <c r="G167" s="180">
        <v>23615309</v>
      </c>
      <c r="H167" s="122">
        <v>17728453</v>
      </c>
      <c r="I167" s="122">
        <v>20601507</v>
      </c>
      <c r="J167" s="122">
        <v>20974000</v>
      </c>
      <c r="K167" s="122">
        <v>19944000</v>
      </c>
      <c r="L167" s="122">
        <v>21704578</v>
      </c>
      <c r="M167" s="122">
        <v>18166431</v>
      </c>
      <c r="N167" s="122">
        <v>18685291</v>
      </c>
      <c r="O167" s="132">
        <v>19022087</v>
      </c>
      <c r="P167" s="132">
        <v>17595159</v>
      </c>
      <c r="Q167" s="128">
        <v>4043278</v>
      </c>
      <c r="R167" s="83">
        <v>2344934</v>
      </c>
      <c r="S167" s="83" t="s">
        <v>181</v>
      </c>
      <c r="T167" s="80"/>
    </row>
    <row r="168" spans="1:20" s="76" customFormat="1" ht="17" x14ac:dyDescent="0.2">
      <c r="A168" s="90" t="s">
        <v>130</v>
      </c>
      <c r="B168" s="72"/>
      <c r="C168" s="73"/>
      <c r="D168" s="90" t="s">
        <v>462</v>
      </c>
      <c r="E168" s="202">
        <v>14651000</v>
      </c>
      <c r="F168" s="121">
        <v>14802000</v>
      </c>
      <c r="G168" s="179">
        <v>15201875</v>
      </c>
      <c r="H168" s="121">
        <v>17865731</v>
      </c>
      <c r="I168" s="121">
        <v>14492474</v>
      </c>
      <c r="J168" s="121">
        <v>16541488</v>
      </c>
      <c r="K168" s="121">
        <v>16545680</v>
      </c>
      <c r="L168" s="121">
        <v>16996724</v>
      </c>
      <c r="M168" s="121">
        <v>16787156</v>
      </c>
      <c r="N168" s="121">
        <v>16936000</v>
      </c>
      <c r="O168" s="114">
        <v>15100000</v>
      </c>
      <c r="P168" s="114">
        <v>15226513</v>
      </c>
      <c r="Q168" s="126">
        <v>12971940</v>
      </c>
      <c r="R168" s="82">
        <v>15555093</v>
      </c>
      <c r="S168" s="82">
        <v>12080000</v>
      </c>
      <c r="T168" s="75"/>
    </row>
    <row r="169" spans="1:20" ht="17" x14ac:dyDescent="0.2">
      <c r="A169" s="89" t="s">
        <v>131</v>
      </c>
      <c r="B169" s="9"/>
      <c r="C169" s="10"/>
      <c r="D169" s="89" t="s">
        <v>80</v>
      </c>
      <c r="E169" s="152">
        <v>3150000</v>
      </c>
      <c r="F169" s="111">
        <v>4530000</v>
      </c>
      <c r="G169" s="183">
        <v>3769473</v>
      </c>
      <c r="H169" s="111">
        <v>2526308</v>
      </c>
      <c r="I169" s="111">
        <v>3443705</v>
      </c>
      <c r="J169" s="111">
        <v>5052901</v>
      </c>
      <c r="K169" s="111">
        <v>1206526</v>
      </c>
      <c r="L169" s="111">
        <v>1832421</v>
      </c>
      <c r="M169" s="111">
        <v>3082719</v>
      </c>
      <c r="N169" s="111">
        <v>3479453</v>
      </c>
      <c r="O169" s="45">
        <v>3518237</v>
      </c>
      <c r="P169" s="45">
        <v>3766522</v>
      </c>
      <c r="Q169" s="125">
        <v>5591354</v>
      </c>
      <c r="R169" s="41">
        <v>6439533</v>
      </c>
      <c r="S169" s="41">
        <v>5086622</v>
      </c>
    </row>
    <row r="170" spans="1:20" ht="17" x14ac:dyDescent="0.2">
      <c r="A170" s="89" t="s">
        <v>132</v>
      </c>
      <c r="B170" s="9"/>
      <c r="C170" s="10"/>
      <c r="D170" s="89" t="s">
        <v>81</v>
      </c>
      <c r="E170" s="18"/>
      <c r="F170" s="119">
        <v>5300000</v>
      </c>
      <c r="G170" s="183">
        <v>4416946</v>
      </c>
      <c r="H170" s="111">
        <v>5682000</v>
      </c>
      <c r="I170" s="111">
        <v>5000000</v>
      </c>
      <c r="J170" s="111">
        <v>4850000</v>
      </c>
      <c r="K170" s="111">
        <v>5400000</v>
      </c>
      <c r="L170" s="111">
        <v>4200000</v>
      </c>
      <c r="M170" s="111">
        <v>5430000</v>
      </c>
      <c r="N170" s="111">
        <v>3120000</v>
      </c>
      <c r="O170" s="45"/>
      <c r="P170" s="45"/>
      <c r="Q170" s="125"/>
      <c r="R170" s="41"/>
      <c r="S170" s="41"/>
    </row>
    <row r="171" spans="1:20" s="76" customFormat="1" ht="17" x14ac:dyDescent="0.2">
      <c r="A171" s="90" t="s">
        <v>133</v>
      </c>
      <c r="B171" s="72"/>
      <c r="C171" s="73"/>
      <c r="D171" s="90" t="s">
        <v>451</v>
      </c>
      <c r="E171" s="120"/>
      <c r="F171" s="120"/>
      <c r="G171" s="179"/>
      <c r="H171" s="121">
        <v>0</v>
      </c>
      <c r="I171" s="121">
        <v>5015391</v>
      </c>
      <c r="J171" s="121">
        <v>2303154</v>
      </c>
      <c r="K171" s="121"/>
      <c r="L171" s="121"/>
      <c r="M171" s="121"/>
      <c r="N171" s="121"/>
      <c r="O171" s="114"/>
      <c r="P171" s="114"/>
      <c r="Q171" s="126"/>
      <c r="R171" s="82"/>
      <c r="S171" s="82"/>
      <c r="T171" s="75"/>
    </row>
    <row r="172" spans="1:20" s="76" customFormat="1" ht="17" x14ac:dyDescent="0.2">
      <c r="A172" s="90" t="s">
        <v>134</v>
      </c>
      <c r="B172" s="72"/>
      <c r="C172" s="73"/>
      <c r="D172" s="90" t="s">
        <v>58</v>
      </c>
      <c r="E172" s="120"/>
      <c r="F172" s="120"/>
      <c r="G172" s="120"/>
      <c r="H172" s="174"/>
      <c r="I172" s="174"/>
      <c r="J172" s="121"/>
      <c r="K172" s="120"/>
      <c r="L172" s="121">
        <v>4203051</v>
      </c>
      <c r="M172" s="121">
        <v>6854500</v>
      </c>
      <c r="N172" s="121">
        <v>5384571</v>
      </c>
      <c r="O172" s="114">
        <v>5680000</v>
      </c>
      <c r="P172" s="114">
        <v>6596573</v>
      </c>
      <c r="Q172" s="126">
        <v>4771499</v>
      </c>
      <c r="R172" s="82">
        <v>5087237</v>
      </c>
      <c r="S172" s="82">
        <v>4860000</v>
      </c>
      <c r="T172" s="75"/>
    </row>
    <row r="173" spans="1:20" s="76" customFormat="1" ht="17" x14ac:dyDescent="0.2">
      <c r="A173" s="90" t="s">
        <v>135</v>
      </c>
      <c r="B173" s="72"/>
      <c r="C173" s="73"/>
      <c r="D173" s="90" t="s">
        <v>452</v>
      </c>
      <c r="E173" s="120"/>
      <c r="F173" s="120"/>
      <c r="G173" s="120"/>
      <c r="H173" s="174"/>
      <c r="I173" s="174"/>
      <c r="J173" s="174"/>
      <c r="K173" s="120"/>
      <c r="L173" s="120"/>
      <c r="M173" s="120"/>
      <c r="N173" s="120"/>
      <c r="O173" s="114"/>
      <c r="P173" s="114"/>
      <c r="Q173" s="126"/>
      <c r="R173" s="82"/>
      <c r="S173" s="82"/>
      <c r="T173" s="75"/>
    </row>
    <row r="174" spans="1:20" s="76" customFormat="1" ht="17" x14ac:dyDescent="0.2">
      <c r="A174" s="90" t="s">
        <v>136</v>
      </c>
      <c r="B174" s="72"/>
      <c r="C174" s="73"/>
      <c r="D174" s="90" t="s">
        <v>82</v>
      </c>
      <c r="E174" s="120"/>
      <c r="F174" s="120"/>
      <c r="G174" s="120"/>
      <c r="H174" s="174"/>
      <c r="I174" s="174"/>
      <c r="J174" s="174">
        <v>0</v>
      </c>
      <c r="K174" s="120"/>
      <c r="L174" s="120"/>
      <c r="M174" s="120"/>
      <c r="N174" s="120"/>
      <c r="O174" s="114"/>
      <c r="P174" s="114"/>
      <c r="Q174" s="126"/>
      <c r="R174" s="82"/>
      <c r="S174" s="82"/>
      <c r="T174" s="75"/>
    </row>
    <row r="175" spans="1:20" ht="17" x14ac:dyDescent="0.2">
      <c r="A175" s="89" t="s">
        <v>137</v>
      </c>
      <c r="B175" s="9"/>
      <c r="C175" s="10"/>
      <c r="D175" s="89" t="s">
        <v>83</v>
      </c>
      <c r="E175" s="111">
        <v>1056000</v>
      </c>
      <c r="F175" s="111">
        <v>1080000</v>
      </c>
      <c r="G175" s="183">
        <v>924416</v>
      </c>
      <c r="H175" s="111">
        <v>1230000</v>
      </c>
      <c r="I175" s="111">
        <v>821202</v>
      </c>
      <c r="J175" s="111">
        <v>60000</v>
      </c>
      <c r="K175" s="18"/>
      <c r="L175" s="18"/>
      <c r="M175" s="18"/>
      <c r="N175" s="18"/>
      <c r="O175" s="45"/>
      <c r="P175" s="45"/>
      <c r="Q175" s="125"/>
      <c r="R175" s="41"/>
      <c r="S175" s="41"/>
    </row>
    <row r="176" spans="1:20" s="76" customFormat="1" ht="17" x14ac:dyDescent="0.2">
      <c r="A176" s="90" t="s">
        <v>138</v>
      </c>
      <c r="B176" s="72"/>
      <c r="C176" s="73"/>
      <c r="D176" s="90" t="s">
        <v>59</v>
      </c>
      <c r="E176" s="120"/>
      <c r="F176" s="120"/>
      <c r="G176" s="120"/>
      <c r="H176" s="201"/>
      <c r="I176" s="121"/>
      <c r="J176" s="121">
        <v>200000</v>
      </c>
      <c r="K176" s="121">
        <v>399857</v>
      </c>
      <c r="L176" s="120"/>
      <c r="M176" s="120"/>
      <c r="N176" s="120"/>
      <c r="O176" s="114"/>
      <c r="P176" s="114"/>
      <c r="Q176" s="126"/>
      <c r="R176" s="82"/>
      <c r="S176" s="82"/>
      <c r="T176" s="75"/>
    </row>
    <row r="177" spans="1:20" ht="17" x14ac:dyDescent="0.2">
      <c r="A177" s="89" t="s">
        <v>139</v>
      </c>
      <c r="B177" s="9"/>
      <c r="C177" s="10"/>
      <c r="D177" s="89" t="s">
        <v>84</v>
      </c>
      <c r="E177" s="152">
        <v>157000</v>
      </c>
      <c r="F177" s="18"/>
      <c r="G177" s="18"/>
      <c r="H177" s="111">
        <v>59998</v>
      </c>
      <c r="I177" s="111"/>
      <c r="J177" s="111">
        <v>972172</v>
      </c>
      <c r="K177" s="18"/>
      <c r="L177" s="18"/>
      <c r="M177" s="18"/>
      <c r="N177" s="18"/>
      <c r="O177" s="45"/>
      <c r="P177" s="45"/>
      <c r="Q177" s="125"/>
      <c r="R177" s="41"/>
      <c r="S177" s="41"/>
    </row>
    <row r="178" spans="1:20" s="81" customFormat="1" ht="34" x14ac:dyDescent="0.2">
      <c r="A178" s="91" t="s">
        <v>140</v>
      </c>
      <c r="B178" s="77"/>
      <c r="C178" s="78"/>
      <c r="D178" s="91" t="s">
        <v>85</v>
      </c>
      <c r="E178" s="122">
        <v>712000</v>
      </c>
      <c r="F178" s="122">
        <v>305000</v>
      </c>
      <c r="G178" s="180">
        <v>124955</v>
      </c>
      <c r="H178" s="122">
        <v>0</v>
      </c>
      <c r="I178" s="122"/>
      <c r="J178" s="122">
        <v>215281</v>
      </c>
      <c r="K178" s="92"/>
      <c r="L178" s="92"/>
      <c r="M178" s="92"/>
      <c r="N178" s="92"/>
      <c r="O178" s="132"/>
      <c r="P178" s="132"/>
      <c r="Q178" s="128"/>
      <c r="R178" s="83"/>
      <c r="S178" s="83"/>
      <c r="T178" s="80"/>
    </row>
    <row r="179" spans="1:20" ht="17" x14ac:dyDescent="0.2">
      <c r="A179" s="89" t="s">
        <v>141</v>
      </c>
      <c r="B179" s="9"/>
      <c r="C179" s="10"/>
      <c r="D179" s="89" t="s">
        <v>86</v>
      </c>
      <c r="E179" s="18"/>
      <c r="F179" s="18"/>
      <c r="G179" s="18"/>
      <c r="H179" s="111">
        <v>3500000</v>
      </c>
      <c r="I179" s="111">
        <v>6720456</v>
      </c>
      <c r="J179" s="111">
        <v>9261511</v>
      </c>
      <c r="K179" s="111">
        <f>16425655+242+149+333+6</f>
        <v>16426385</v>
      </c>
      <c r="L179" s="111">
        <v>11068183</v>
      </c>
      <c r="M179" s="111">
        <v>12954660</v>
      </c>
      <c r="N179" s="111">
        <v>7114880</v>
      </c>
      <c r="O179" s="45">
        <v>10372231</v>
      </c>
      <c r="P179" s="45">
        <v>10262995</v>
      </c>
      <c r="Q179" s="127">
        <v>11200000</v>
      </c>
      <c r="R179" s="85">
        <v>10713341</v>
      </c>
      <c r="S179" s="85">
        <v>7331013</v>
      </c>
    </row>
    <row r="180" spans="1:20" ht="17" x14ac:dyDescent="0.2">
      <c r="A180" s="89" t="s">
        <v>142</v>
      </c>
      <c r="B180" s="9"/>
      <c r="C180" s="10"/>
      <c r="D180" s="89" t="s">
        <v>87</v>
      </c>
      <c r="E180" s="18"/>
      <c r="F180" s="18"/>
      <c r="G180" s="183">
        <v>150000</v>
      </c>
      <c r="H180" s="176">
        <v>100000</v>
      </c>
      <c r="I180" s="111">
        <v>1059750</v>
      </c>
      <c r="J180" s="111">
        <v>755932</v>
      </c>
      <c r="K180" s="18"/>
      <c r="L180" s="18"/>
      <c r="M180" s="18"/>
      <c r="N180" s="18"/>
      <c r="O180" s="45"/>
      <c r="P180" s="45"/>
      <c r="Q180" s="125"/>
      <c r="R180" s="41"/>
      <c r="S180" s="41"/>
    </row>
    <row r="181" spans="1:20" ht="17" x14ac:dyDescent="0.2">
      <c r="A181" s="89" t="s">
        <v>143</v>
      </c>
      <c r="B181" s="9"/>
      <c r="C181" s="10"/>
      <c r="D181" s="89" t="s">
        <v>88</v>
      </c>
      <c r="E181" s="18"/>
      <c r="F181" s="18"/>
      <c r="G181" s="183">
        <v>5732774</v>
      </c>
      <c r="H181" s="111">
        <v>6218000</v>
      </c>
      <c r="I181" s="111">
        <v>11458697</v>
      </c>
      <c r="J181" s="111">
        <v>420443</v>
      </c>
      <c r="K181" s="111">
        <v>6865598</v>
      </c>
      <c r="L181" s="111">
        <v>1816298</v>
      </c>
      <c r="M181" s="111">
        <v>8590158</v>
      </c>
      <c r="N181" s="111">
        <v>6349763</v>
      </c>
      <c r="O181" s="45">
        <v>9845447</v>
      </c>
      <c r="P181" s="45">
        <v>7026345</v>
      </c>
      <c r="Q181" s="127">
        <v>5532449</v>
      </c>
      <c r="R181" s="85">
        <v>8123594</v>
      </c>
      <c r="S181" s="85">
        <v>9482175</v>
      </c>
    </row>
    <row r="182" spans="1:20" ht="34" x14ac:dyDescent="0.2">
      <c r="A182" s="89" t="s">
        <v>144</v>
      </c>
      <c r="B182" s="9"/>
      <c r="C182" s="10"/>
      <c r="D182" s="89" t="s">
        <v>89</v>
      </c>
      <c r="E182" s="18"/>
      <c r="F182" s="18"/>
      <c r="G182" s="18"/>
      <c r="H182" s="212"/>
      <c r="I182" s="212"/>
      <c r="J182" s="212"/>
      <c r="K182" s="18"/>
      <c r="L182" s="18"/>
      <c r="M182" s="18"/>
      <c r="N182" s="18"/>
      <c r="O182" s="45"/>
      <c r="P182" s="45"/>
      <c r="Q182" s="127"/>
      <c r="R182" s="85"/>
      <c r="S182" s="85"/>
    </row>
    <row r="183" spans="1:20" s="81" customFormat="1" ht="17" x14ac:dyDescent="0.2">
      <c r="A183" s="91" t="s">
        <v>145</v>
      </c>
      <c r="B183" s="77"/>
      <c r="C183" s="78"/>
      <c r="D183" s="91" t="s">
        <v>90</v>
      </c>
      <c r="E183" s="92"/>
      <c r="F183" s="92"/>
      <c r="G183" s="92"/>
      <c r="H183" s="122">
        <v>459024</v>
      </c>
      <c r="I183" s="122">
        <v>312999</v>
      </c>
      <c r="J183" s="210">
        <v>0</v>
      </c>
      <c r="K183" s="92"/>
      <c r="L183" s="92"/>
      <c r="M183" s="92"/>
      <c r="N183" s="92"/>
      <c r="O183" s="132"/>
      <c r="P183" s="132"/>
      <c r="Q183" s="128"/>
      <c r="R183" s="83"/>
      <c r="S183" s="83"/>
      <c r="T183" s="80"/>
    </row>
    <row r="184" spans="1:20" s="76" customFormat="1" ht="34" x14ac:dyDescent="0.2">
      <c r="A184" s="90" t="s">
        <v>146</v>
      </c>
      <c r="B184" s="72"/>
      <c r="C184" s="73"/>
      <c r="D184" s="90" t="s">
        <v>480</v>
      </c>
      <c r="E184" s="120"/>
      <c r="F184" s="120"/>
      <c r="G184" s="120"/>
      <c r="H184" s="121">
        <v>209000</v>
      </c>
      <c r="I184" s="121">
        <v>397720</v>
      </c>
      <c r="J184" s="121">
        <v>185166</v>
      </c>
      <c r="K184" s="121">
        <v>142776</v>
      </c>
      <c r="L184" s="121"/>
      <c r="M184" s="120"/>
      <c r="N184" s="120"/>
      <c r="O184" s="114"/>
      <c r="P184" s="114"/>
      <c r="Q184" s="126"/>
      <c r="R184" s="82"/>
      <c r="S184" s="82"/>
      <c r="T184" s="75"/>
    </row>
    <row r="185" spans="1:20" s="76" customFormat="1" ht="34" x14ac:dyDescent="0.2">
      <c r="A185" s="90" t="s">
        <v>147</v>
      </c>
      <c r="B185" s="72"/>
      <c r="C185" s="73"/>
      <c r="D185" s="90" t="s">
        <v>453</v>
      </c>
      <c r="E185" s="120"/>
      <c r="F185" s="120"/>
      <c r="G185" s="120"/>
      <c r="H185" s="121">
        <v>4364372</v>
      </c>
      <c r="I185" s="121">
        <v>4320663</v>
      </c>
      <c r="J185" s="121">
        <v>2453910</v>
      </c>
      <c r="K185" s="121">
        <v>51437</v>
      </c>
      <c r="L185" s="121">
        <v>185385</v>
      </c>
      <c r="M185" s="120"/>
      <c r="N185" s="121"/>
      <c r="O185" s="114"/>
      <c r="P185" s="114"/>
      <c r="Q185" s="126"/>
      <c r="R185" s="82"/>
      <c r="S185" s="82"/>
      <c r="T185" s="75"/>
    </row>
    <row r="186" spans="1:20" s="76" customFormat="1" ht="17" x14ac:dyDescent="0.2">
      <c r="A186" s="90" t="s">
        <v>148</v>
      </c>
      <c r="B186" s="72"/>
      <c r="C186" s="73"/>
      <c r="D186" s="90" t="s">
        <v>51</v>
      </c>
      <c r="E186" s="120"/>
      <c r="F186" s="120"/>
      <c r="G186" s="120"/>
      <c r="H186" s="121">
        <v>0</v>
      </c>
      <c r="I186" s="121">
        <v>6335617</v>
      </c>
      <c r="J186" s="121">
        <v>3033044</v>
      </c>
      <c r="K186" s="121">
        <v>96742</v>
      </c>
      <c r="L186" s="121"/>
      <c r="M186" s="120"/>
      <c r="N186" s="121"/>
      <c r="O186" s="114"/>
      <c r="P186" s="114"/>
      <c r="Q186" s="126"/>
      <c r="R186" s="82"/>
      <c r="S186" s="82"/>
      <c r="T186" s="75"/>
    </row>
    <row r="187" spans="1:20" s="76" customFormat="1" ht="17" x14ac:dyDescent="0.2">
      <c r="A187" s="90" t="s">
        <v>149</v>
      </c>
      <c r="B187" s="72"/>
      <c r="C187" s="73"/>
      <c r="D187" s="90" t="s">
        <v>91</v>
      </c>
      <c r="E187" s="120"/>
      <c r="F187" s="120"/>
      <c r="G187" s="120"/>
      <c r="H187" s="121">
        <v>0</v>
      </c>
      <c r="I187" s="121">
        <v>1503380</v>
      </c>
      <c r="J187" s="121">
        <v>2836351</v>
      </c>
      <c r="K187" s="121">
        <v>4978507</v>
      </c>
      <c r="L187" s="121">
        <v>4379682</v>
      </c>
      <c r="M187" s="121">
        <v>4272920</v>
      </c>
      <c r="N187" s="121">
        <v>5000000</v>
      </c>
      <c r="O187" s="114">
        <v>4200000</v>
      </c>
      <c r="P187" s="114">
        <v>6634381</v>
      </c>
      <c r="Q187" s="126">
        <v>4800664</v>
      </c>
      <c r="R187" s="82">
        <v>6578980</v>
      </c>
      <c r="S187" s="82">
        <v>5414618</v>
      </c>
      <c r="T187" s="75"/>
    </row>
    <row r="188" spans="1:20" s="76" customFormat="1" ht="17" x14ac:dyDescent="0.2">
      <c r="A188" s="90" t="s">
        <v>150</v>
      </c>
      <c r="B188" s="72"/>
      <c r="C188" s="73"/>
      <c r="D188" s="90" t="s">
        <v>454</v>
      </c>
      <c r="E188" s="120"/>
      <c r="F188" s="120"/>
      <c r="G188" s="120"/>
      <c r="H188" s="121">
        <v>0</v>
      </c>
      <c r="I188" s="121">
        <v>4693948</v>
      </c>
      <c r="J188" s="121">
        <v>10496090</v>
      </c>
      <c r="K188" s="121">
        <v>14764991</v>
      </c>
      <c r="L188" s="121">
        <v>12685229</v>
      </c>
      <c r="M188" s="121">
        <v>13850159</v>
      </c>
      <c r="N188" s="121">
        <v>16100000</v>
      </c>
      <c r="O188" s="114">
        <v>14641246</v>
      </c>
      <c r="P188" s="114">
        <v>13072121</v>
      </c>
      <c r="Q188" s="126">
        <v>11957737</v>
      </c>
      <c r="R188" s="82">
        <v>16108733</v>
      </c>
      <c r="S188" s="82">
        <v>8827142</v>
      </c>
      <c r="T188" s="75"/>
    </row>
    <row r="189" spans="1:20" s="76" customFormat="1" ht="17" x14ac:dyDescent="0.2">
      <c r="A189" s="90" t="s">
        <v>151</v>
      </c>
      <c r="B189" s="72"/>
      <c r="C189" s="73"/>
      <c r="D189" s="90" t="s">
        <v>451</v>
      </c>
      <c r="E189" s="120"/>
      <c r="F189" s="120"/>
      <c r="G189" s="120"/>
      <c r="H189" s="174"/>
      <c r="I189" s="174"/>
      <c r="J189" s="174"/>
      <c r="K189" s="121">
        <v>262946</v>
      </c>
      <c r="L189" s="121"/>
      <c r="M189" s="121"/>
      <c r="N189" s="121"/>
      <c r="O189" s="114"/>
      <c r="P189" s="114"/>
      <c r="Q189" s="126"/>
      <c r="R189" s="82"/>
      <c r="S189" s="82"/>
      <c r="T189" s="75"/>
    </row>
    <row r="190" spans="1:20" s="76" customFormat="1" ht="17" x14ac:dyDescent="0.2">
      <c r="A190" s="90" t="s">
        <v>152</v>
      </c>
      <c r="B190" s="72"/>
      <c r="C190" s="73"/>
      <c r="D190" s="90" t="s">
        <v>92</v>
      </c>
      <c r="E190" s="120"/>
      <c r="F190" s="120"/>
      <c r="G190" s="120"/>
      <c r="H190" s="121">
        <v>0</v>
      </c>
      <c r="I190" s="121">
        <v>10467921</v>
      </c>
      <c r="J190" s="121">
        <v>19690639</v>
      </c>
      <c r="K190" s="121">
        <f>23035428+141</f>
        <v>23035569</v>
      </c>
      <c r="L190" s="121">
        <v>18579191</v>
      </c>
      <c r="M190" s="121">
        <v>21768719</v>
      </c>
      <c r="N190" s="121">
        <v>25225275</v>
      </c>
      <c r="O190" s="114">
        <v>30525500</v>
      </c>
      <c r="P190" s="114">
        <v>33800000</v>
      </c>
      <c r="Q190" s="126">
        <v>24895008</v>
      </c>
      <c r="R190" s="82">
        <v>22328651</v>
      </c>
      <c r="S190" s="82">
        <v>21051380</v>
      </c>
      <c r="T190" s="75"/>
    </row>
    <row r="191" spans="1:20" s="76" customFormat="1" ht="17" x14ac:dyDescent="0.2">
      <c r="A191" s="90" t="s">
        <v>153</v>
      </c>
      <c r="B191" s="72"/>
      <c r="C191" s="73"/>
      <c r="D191" s="90" t="s">
        <v>93</v>
      </c>
      <c r="E191" s="120"/>
      <c r="F191" s="120"/>
      <c r="G191" s="120"/>
      <c r="H191" s="121">
        <v>0</v>
      </c>
      <c r="I191" s="121">
        <v>1842949</v>
      </c>
      <c r="J191" s="121">
        <v>3404397</v>
      </c>
      <c r="K191" s="121">
        <v>4051403</v>
      </c>
      <c r="L191" s="121">
        <v>4324356</v>
      </c>
      <c r="M191" s="121">
        <v>3125309</v>
      </c>
      <c r="N191" s="121">
        <v>4836369</v>
      </c>
      <c r="O191" s="114">
        <v>5800000</v>
      </c>
      <c r="P191" s="114">
        <v>3913674</v>
      </c>
      <c r="Q191" s="126">
        <v>4675303</v>
      </c>
      <c r="R191" s="82">
        <v>4029410</v>
      </c>
      <c r="S191" s="82">
        <v>4248000</v>
      </c>
      <c r="T191" s="75"/>
    </row>
    <row r="192" spans="1:20" s="76" customFormat="1" ht="34" x14ac:dyDescent="0.2">
      <c r="A192" s="90" t="s">
        <v>154</v>
      </c>
      <c r="B192" s="72"/>
      <c r="C192" s="73"/>
      <c r="D192" s="90" t="s">
        <v>94</v>
      </c>
      <c r="E192" s="120"/>
      <c r="F192" s="120"/>
      <c r="G192" s="120"/>
      <c r="H192" s="121">
        <v>0</v>
      </c>
      <c r="I192" s="121">
        <v>2969999</v>
      </c>
      <c r="J192" s="121">
        <v>5439305</v>
      </c>
      <c r="K192" s="121">
        <v>7498001</v>
      </c>
      <c r="L192" s="121">
        <v>7875798</v>
      </c>
      <c r="M192" s="121">
        <v>7073572</v>
      </c>
      <c r="N192" s="121">
        <v>6324815</v>
      </c>
      <c r="O192" s="114">
        <v>7083015</v>
      </c>
      <c r="P192" s="114">
        <v>6062911</v>
      </c>
      <c r="Q192" s="126">
        <v>4583732</v>
      </c>
      <c r="R192" s="82">
        <v>4119402</v>
      </c>
      <c r="S192" s="82">
        <v>6397805</v>
      </c>
      <c r="T192" s="75"/>
    </row>
    <row r="193" spans="1:20" s="76" customFormat="1" ht="34" x14ac:dyDescent="0.2">
      <c r="A193" s="90" t="s">
        <v>155</v>
      </c>
      <c r="B193" s="72"/>
      <c r="C193" s="73"/>
      <c r="D193" s="90" t="s">
        <v>95</v>
      </c>
      <c r="E193" s="120"/>
      <c r="F193" s="120"/>
      <c r="G193" s="120"/>
      <c r="H193" s="121">
        <v>0</v>
      </c>
      <c r="I193" s="121">
        <v>4213451</v>
      </c>
      <c r="J193" s="121">
        <v>6452271</v>
      </c>
      <c r="K193" s="121">
        <f>6935831</f>
        <v>6935831</v>
      </c>
      <c r="L193" s="121">
        <v>7951227</v>
      </c>
      <c r="M193" s="121">
        <v>4767264</v>
      </c>
      <c r="N193" s="121">
        <v>6862600</v>
      </c>
      <c r="O193" s="114">
        <v>4778758</v>
      </c>
      <c r="P193" s="114">
        <v>6513372</v>
      </c>
      <c r="Q193" s="126">
        <v>5977330</v>
      </c>
      <c r="R193" s="82">
        <v>11976292</v>
      </c>
      <c r="S193" s="82">
        <v>8204665</v>
      </c>
      <c r="T193" s="75"/>
    </row>
    <row r="194" spans="1:20" s="76" customFormat="1" ht="17" x14ac:dyDescent="0.2">
      <c r="A194" s="90" t="s">
        <v>156</v>
      </c>
      <c r="B194" s="72"/>
      <c r="C194" s="73"/>
      <c r="D194" s="90" t="s">
        <v>96</v>
      </c>
      <c r="E194" s="120"/>
      <c r="F194" s="120"/>
      <c r="G194" s="120"/>
      <c r="H194" s="121">
        <v>0</v>
      </c>
      <c r="I194" s="121">
        <v>1308701</v>
      </c>
      <c r="J194" s="121">
        <v>2438976</v>
      </c>
      <c r="K194" s="121">
        <v>2958964</v>
      </c>
      <c r="L194" s="121">
        <v>3921364</v>
      </c>
      <c r="M194" s="121">
        <v>3318466</v>
      </c>
      <c r="N194" s="121">
        <v>4155538</v>
      </c>
      <c r="O194" s="114">
        <v>5389592</v>
      </c>
      <c r="P194" s="114">
        <v>4423694</v>
      </c>
      <c r="Q194" s="126">
        <v>3400000</v>
      </c>
      <c r="R194" s="82">
        <v>3294690</v>
      </c>
      <c r="S194" s="82">
        <v>2893280</v>
      </c>
      <c r="T194" s="75"/>
    </row>
    <row r="195" spans="1:20" ht="17" x14ac:dyDescent="0.2">
      <c r="A195" s="89" t="s">
        <v>157</v>
      </c>
      <c r="B195" s="9"/>
      <c r="C195" s="10"/>
      <c r="D195" s="89" t="s">
        <v>97</v>
      </c>
      <c r="E195" s="18"/>
      <c r="F195" s="18"/>
      <c r="G195" s="18"/>
      <c r="H195" s="111"/>
      <c r="I195" s="212"/>
      <c r="J195" s="212"/>
      <c r="K195" s="111">
        <v>2249850</v>
      </c>
      <c r="L195" s="111">
        <v>1602594</v>
      </c>
      <c r="M195" s="111">
        <v>400000</v>
      </c>
      <c r="N195" s="111">
        <v>445075</v>
      </c>
      <c r="O195" s="45"/>
      <c r="P195" s="45"/>
      <c r="Q195" s="127"/>
      <c r="R195" s="85"/>
      <c r="S195" s="85"/>
    </row>
    <row r="196" spans="1:20" s="76" customFormat="1" ht="34" x14ac:dyDescent="0.2">
      <c r="A196" s="90" t="s">
        <v>158</v>
      </c>
      <c r="B196" s="72"/>
      <c r="C196" s="73"/>
      <c r="D196" s="90" t="s">
        <v>455</v>
      </c>
      <c r="E196" s="120"/>
      <c r="F196" s="120"/>
      <c r="G196" s="179">
        <v>2610591</v>
      </c>
      <c r="H196" s="121">
        <v>3636219</v>
      </c>
      <c r="I196" s="121">
        <v>2649135</v>
      </c>
      <c r="J196" s="121">
        <v>1598621</v>
      </c>
      <c r="K196" s="121">
        <v>209321</v>
      </c>
      <c r="L196" s="121"/>
      <c r="M196" s="121"/>
      <c r="N196" s="121"/>
      <c r="O196" s="114"/>
      <c r="P196" s="114"/>
      <c r="Q196" s="126"/>
      <c r="R196" s="82"/>
      <c r="S196" s="82"/>
      <c r="T196" s="75"/>
    </row>
    <row r="197" spans="1:20" ht="34" x14ac:dyDescent="0.2">
      <c r="A197" s="89" t="s">
        <v>159</v>
      </c>
      <c r="B197" s="9"/>
      <c r="C197" s="10"/>
      <c r="D197" s="89" t="s">
        <v>179</v>
      </c>
      <c r="E197" s="18"/>
      <c r="F197" s="18"/>
      <c r="G197" s="18"/>
      <c r="H197" s="111">
        <v>0</v>
      </c>
      <c r="I197" s="111">
        <v>803089</v>
      </c>
      <c r="J197" s="111">
        <v>2355249</v>
      </c>
      <c r="K197" s="111">
        <v>8677011</v>
      </c>
      <c r="L197" s="111">
        <v>10858200</v>
      </c>
      <c r="M197" s="111">
        <v>11847816</v>
      </c>
      <c r="N197" s="111">
        <v>7448458</v>
      </c>
      <c r="O197" s="45">
        <v>5717182</v>
      </c>
      <c r="P197" s="45">
        <v>6256041</v>
      </c>
      <c r="Q197" s="125">
        <v>6123000</v>
      </c>
      <c r="R197" s="41">
        <v>6473000</v>
      </c>
      <c r="S197" s="41">
        <v>6786500</v>
      </c>
    </row>
    <row r="198" spans="1:20" s="76" customFormat="1" ht="17" x14ac:dyDescent="0.2">
      <c r="A198" s="90" t="s">
        <v>256</v>
      </c>
      <c r="B198" s="72"/>
      <c r="C198" s="73"/>
      <c r="D198" s="90" t="s">
        <v>257</v>
      </c>
      <c r="E198" s="120"/>
      <c r="F198" s="120"/>
      <c r="G198" s="120"/>
      <c r="H198" s="120"/>
      <c r="I198" s="120"/>
      <c r="J198" s="120"/>
      <c r="K198" s="120"/>
      <c r="L198" s="120"/>
      <c r="M198" s="120"/>
      <c r="N198" s="121"/>
      <c r="O198" s="114">
        <v>0</v>
      </c>
      <c r="P198" s="114">
        <v>262727</v>
      </c>
      <c r="Q198" s="126">
        <v>356542</v>
      </c>
      <c r="R198" s="82">
        <v>74329</v>
      </c>
      <c r="S198" s="82" t="s">
        <v>181</v>
      </c>
      <c r="T198" s="75"/>
    </row>
    <row r="199" spans="1:20" ht="17" x14ac:dyDescent="0.2">
      <c r="A199" s="89" t="s">
        <v>160</v>
      </c>
      <c r="B199" s="9"/>
      <c r="C199" s="10"/>
      <c r="D199" s="89" t="s">
        <v>98</v>
      </c>
      <c r="E199" s="18"/>
      <c r="F199" s="18"/>
      <c r="G199" s="18"/>
      <c r="H199" s="18"/>
      <c r="I199" s="18"/>
      <c r="J199" s="18"/>
      <c r="K199" s="111">
        <v>2117093</v>
      </c>
      <c r="L199" s="111">
        <v>15569729</v>
      </c>
      <c r="M199" s="111">
        <v>11547056</v>
      </c>
      <c r="N199" s="111">
        <v>13540000</v>
      </c>
      <c r="O199" s="45">
        <v>14271529</v>
      </c>
      <c r="P199" s="111">
        <v>15561285</v>
      </c>
      <c r="Q199" s="125">
        <v>11497162</v>
      </c>
      <c r="R199" s="41">
        <v>12393267</v>
      </c>
      <c r="S199" s="41">
        <v>7455185</v>
      </c>
    </row>
    <row r="200" spans="1:20" ht="17" x14ac:dyDescent="0.2">
      <c r="A200" s="89" t="s">
        <v>161</v>
      </c>
      <c r="B200" s="9"/>
      <c r="C200" s="10"/>
      <c r="D200" s="89" t="s">
        <v>99</v>
      </c>
      <c r="E200" s="18"/>
      <c r="F200" s="18"/>
      <c r="G200" s="18"/>
      <c r="H200" s="18"/>
      <c r="I200" s="18"/>
      <c r="J200" s="18"/>
      <c r="K200" s="111">
        <v>305573</v>
      </c>
      <c r="L200" s="111">
        <v>574949</v>
      </c>
      <c r="M200" s="111">
        <v>503878</v>
      </c>
      <c r="N200" s="111">
        <v>42000</v>
      </c>
      <c r="O200" s="45">
        <v>837929</v>
      </c>
      <c r="P200" s="137">
        <v>8333093</v>
      </c>
      <c r="Q200" s="125">
        <v>4740413</v>
      </c>
      <c r="R200" s="41">
        <v>8010056</v>
      </c>
      <c r="S200" s="41">
        <v>5334472</v>
      </c>
    </row>
    <row r="201" spans="1:20" ht="34" x14ac:dyDescent="0.2">
      <c r="A201" s="89" t="s">
        <v>162</v>
      </c>
      <c r="B201" s="9"/>
      <c r="C201" s="10"/>
      <c r="D201" s="89" t="s">
        <v>456</v>
      </c>
      <c r="E201" s="18"/>
      <c r="F201" s="18"/>
      <c r="G201" s="18"/>
      <c r="H201" s="18"/>
      <c r="I201" s="18"/>
      <c r="J201" s="18"/>
      <c r="K201" s="18"/>
      <c r="L201" s="111">
        <v>19586718</v>
      </c>
      <c r="M201" s="111">
        <f>19693889-69+36279-6419</f>
        <v>19723680</v>
      </c>
      <c r="N201" s="111">
        <v>21421450</v>
      </c>
      <c r="O201" s="45">
        <v>20242316</v>
      </c>
      <c r="P201" s="137">
        <v>20959212</v>
      </c>
      <c r="Q201" s="125">
        <v>22938346</v>
      </c>
      <c r="R201" s="41">
        <v>19884426</v>
      </c>
      <c r="S201" s="41">
        <v>22789014</v>
      </c>
    </row>
    <row r="202" spans="1:20" ht="17" x14ac:dyDescent="0.2">
      <c r="A202" s="89" t="s">
        <v>163</v>
      </c>
      <c r="B202" s="9"/>
      <c r="C202" s="10"/>
      <c r="D202" s="89" t="s">
        <v>100</v>
      </c>
      <c r="E202" s="18"/>
      <c r="F202" s="190">
        <v>4530000</v>
      </c>
      <c r="G202" s="18"/>
      <c r="H202" s="18"/>
      <c r="I202" s="18"/>
      <c r="J202" s="18"/>
      <c r="K202" s="18"/>
      <c r="L202" s="18"/>
      <c r="M202" s="111">
        <v>326331</v>
      </c>
      <c r="N202" s="111">
        <v>495195</v>
      </c>
      <c r="O202" s="45">
        <v>461729</v>
      </c>
      <c r="P202" s="137">
        <v>1428555</v>
      </c>
      <c r="Q202" s="125">
        <v>1560578</v>
      </c>
      <c r="R202" s="41">
        <v>1574144</v>
      </c>
      <c r="S202" s="41">
        <v>1968882</v>
      </c>
    </row>
    <row r="203" spans="1:20" s="76" customFormat="1" ht="17" x14ac:dyDescent="0.2">
      <c r="A203" s="90" t="s">
        <v>164</v>
      </c>
      <c r="B203" s="72"/>
      <c r="C203" s="73"/>
      <c r="D203" s="90" t="s">
        <v>101</v>
      </c>
      <c r="E203" s="120"/>
      <c r="F203" s="120"/>
      <c r="G203" s="120"/>
      <c r="H203" s="121">
        <v>0</v>
      </c>
      <c r="I203" s="120"/>
      <c r="J203" s="120"/>
      <c r="K203" s="120"/>
      <c r="L203" s="120"/>
      <c r="M203" s="120"/>
      <c r="N203" s="121">
        <v>653773</v>
      </c>
      <c r="O203" s="114">
        <v>515583</v>
      </c>
      <c r="P203" s="138">
        <v>814681</v>
      </c>
      <c r="Q203" s="126">
        <v>793579</v>
      </c>
      <c r="R203" s="82">
        <v>959127</v>
      </c>
      <c r="S203" s="82">
        <v>1028939</v>
      </c>
      <c r="T203" s="75"/>
    </row>
    <row r="204" spans="1:20" s="76" customFormat="1" ht="34" x14ac:dyDescent="0.2">
      <c r="A204" s="90" t="s">
        <v>258</v>
      </c>
      <c r="B204" s="72"/>
      <c r="C204" s="73"/>
      <c r="D204" s="90" t="s">
        <v>457</v>
      </c>
      <c r="E204" s="120"/>
      <c r="F204" s="120"/>
      <c r="G204" s="120"/>
      <c r="H204" s="120"/>
      <c r="I204" s="120"/>
      <c r="J204" s="120"/>
      <c r="K204" s="120"/>
      <c r="L204" s="120"/>
      <c r="M204" s="120"/>
      <c r="N204" s="120"/>
      <c r="O204" s="114">
        <v>5078524</v>
      </c>
      <c r="P204" s="82">
        <v>5193693</v>
      </c>
      <c r="Q204" s="126">
        <v>14450000</v>
      </c>
      <c r="R204" s="82">
        <v>12501649</v>
      </c>
      <c r="S204" s="82">
        <v>19829332</v>
      </c>
      <c r="T204" s="75"/>
    </row>
    <row r="205" spans="1:20" ht="17" x14ac:dyDescent="0.2">
      <c r="A205" s="89" t="s">
        <v>259</v>
      </c>
      <c r="B205" s="9"/>
      <c r="C205" s="10"/>
      <c r="D205" s="89" t="s">
        <v>266</v>
      </c>
      <c r="E205" s="18"/>
      <c r="F205" s="18"/>
      <c r="G205" s="18"/>
      <c r="H205" s="18"/>
      <c r="I205" s="18"/>
      <c r="J205" s="18"/>
      <c r="K205" s="18"/>
      <c r="L205" s="18"/>
      <c r="M205" s="18"/>
      <c r="N205" s="18"/>
      <c r="O205" s="45"/>
      <c r="P205" s="41"/>
      <c r="Q205" s="125"/>
      <c r="R205" s="41"/>
      <c r="S205" s="41"/>
    </row>
    <row r="206" spans="1:20" ht="17" x14ac:dyDescent="0.2">
      <c r="A206" s="89" t="s">
        <v>260</v>
      </c>
      <c r="B206" s="9"/>
      <c r="C206" s="10"/>
      <c r="D206" s="89" t="s">
        <v>267</v>
      </c>
      <c r="E206" s="18"/>
      <c r="F206" s="18"/>
      <c r="G206" s="18"/>
      <c r="H206" s="18"/>
      <c r="I206" s="18"/>
      <c r="J206" s="18"/>
      <c r="K206" s="18"/>
      <c r="L206" s="18"/>
      <c r="M206" s="18"/>
      <c r="N206" s="18"/>
      <c r="O206" s="45">
        <v>2781010</v>
      </c>
      <c r="P206" s="41"/>
      <c r="Q206" s="125"/>
      <c r="R206" s="41"/>
      <c r="S206" s="41"/>
    </row>
    <row r="207" spans="1:20" s="76" customFormat="1" ht="17" x14ac:dyDescent="0.2">
      <c r="A207" s="90" t="s">
        <v>261</v>
      </c>
      <c r="B207" s="72"/>
      <c r="C207" s="73"/>
      <c r="D207" s="90" t="s">
        <v>268</v>
      </c>
      <c r="E207" s="120"/>
      <c r="F207" s="120"/>
      <c r="G207" s="120"/>
      <c r="H207" s="120"/>
      <c r="I207" s="120"/>
      <c r="J207" s="120"/>
      <c r="K207" s="120"/>
      <c r="L207" s="120"/>
      <c r="M207" s="120"/>
      <c r="N207" s="120"/>
      <c r="O207" s="114">
        <v>35439</v>
      </c>
      <c r="P207" s="82">
        <v>158499</v>
      </c>
      <c r="Q207" s="126">
        <v>79989</v>
      </c>
      <c r="R207" s="82">
        <v>210264</v>
      </c>
      <c r="S207" s="82">
        <v>224854</v>
      </c>
      <c r="T207" s="75"/>
    </row>
    <row r="208" spans="1:20" s="76" customFormat="1" ht="34" x14ac:dyDescent="0.2">
      <c r="A208" s="90" t="s">
        <v>262</v>
      </c>
      <c r="B208" s="72"/>
      <c r="C208" s="73"/>
      <c r="D208" s="296" t="s">
        <v>498</v>
      </c>
      <c r="E208" s="120"/>
      <c r="F208" s="120"/>
      <c r="G208" s="120"/>
      <c r="H208" s="120"/>
      <c r="I208" s="120"/>
      <c r="J208" s="120"/>
      <c r="K208" s="120"/>
      <c r="L208" s="120"/>
      <c r="M208" s="120"/>
      <c r="N208" s="120"/>
      <c r="P208" s="82">
        <v>1083667</v>
      </c>
      <c r="Q208" s="126">
        <v>2564895</v>
      </c>
      <c r="R208" s="82">
        <v>3730209</v>
      </c>
      <c r="S208" s="82">
        <v>4145000</v>
      </c>
      <c r="T208" s="181"/>
    </row>
    <row r="209" spans="1:20" s="76" customFormat="1" ht="17" x14ac:dyDescent="0.2">
      <c r="A209" s="90" t="s">
        <v>263</v>
      </c>
      <c r="B209" s="72"/>
      <c r="C209" s="73"/>
      <c r="D209" s="90" t="s">
        <v>269</v>
      </c>
      <c r="E209" s="120"/>
      <c r="F209" s="120"/>
      <c r="G209" s="120"/>
      <c r="H209" s="120"/>
      <c r="I209" s="120"/>
      <c r="J209" s="120"/>
      <c r="K209" s="120"/>
      <c r="L209" s="120"/>
      <c r="M209" s="120"/>
      <c r="N209" s="120"/>
      <c r="O209" s="195"/>
      <c r="P209" s="114"/>
      <c r="Q209" s="126">
        <v>447680</v>
      </c>
      <c r="R209" s="82">
        <v>851949</v>
      </c>
      <c r="S209" s="82">
        <v>339399</v>
      </c>
      <c r="T209" s="181"/>
    </row>
    <row r="210" spans="1:20" s="76" customFormat="1" ht="17" x14ac:dyDescent="0.2">
      <c r="A210" s="90" t="s">
        <v>264</v>
      </c>
      <c r="B210" s="72"/>
      <c r="C210" s="73"/>
      <c r="D210" s="90" t="s">
        <v>270</v>
      </c>
      <c r="E210" s="120"/>
      <c r="F210" s="120"/>
      <c r="G210" s="120"/>
      <c r="H210" s="120"/>
      <c r="I210" s="120"/>
      <c r="J210" s="120"/>
      <c r="K210" s="120"/>
      <c r="L210" s="120"/>
      <c r="M210" s="120"/>
      <c r="N210" s="120"/>
      <c r="O210" s="114"/>
      <c r="P210" s="82"/>
      <c r="Q210" s="126"/>
      <c r="R210" s="82"/>
      <c r="S210" s="82"/>
      <c r="T210" s="75"/>
    </row>
    <row r="211" spans="1:20" ht="17" x14ac:dyDescent="0.2">
      <c r="A211" s="89" t="s">
        <v>165</v>
      </c>
      <c r="B211" s="9"/>
      <c r="C211" s="10"/>
      <c r="D211" s="89" t="s">
        <v>102</v>
      </c>
      <c r="E211" s="155"/>
      <c r="F211" s="155"/>
      <c r="G211" s="155"/>
      <c r="H211" s="155"/>
      <c r="I211" s="155"/>
      <c r="J211" s="155"/>
      <c r="K211" s="155"/>
      <c r="L211" s="155"/>
      <c r="M211" s="155"/>
      <c r="N211" s="151">
        <v>1778122</v>
      </c>
      <c r="O211" s="45">
        <v>8231585</v>
      </c>
      <c r="P211" s="41">
        <v>8409118</v>
      </c>
      <c r="Q211" s="125">
        <v>10355462</v>
      </c>
      <c r="R211" s="41">
        <v>5447518</v>
      </c>
      <c r="S211" s="41">
        <v>4932565</v>
      </c>
    </row>
    <row r="212" spans="1:20" ht="17" x14ac:dyDescent="0.2">
      <c r="A212" s="89" t="s">
        <v>265</v>
      </c>
      <c r="B212" s="9"/>
      <c r="C212" s="10"/>
      <c r="D212" s="89" t="s">
        <v>271</v>
      </c>
      <c r="E212" s="18"/>
      <c r="F212" s="18"/>
      <c r="G212" s="18"/>
      <c r="H212" s="18"/>
      <c r="I212" s="18"/>
      <c r="J212" s="18"/>
      <c r="K212" s="18"/>
      <c r="L212" s="18"/>
      <c r="M212" s="18"/>
      <c r="N212" s="18"/>
      <c r="O212" s="45">
        <v>681056</v>
      </c>
      <c r="P212" s="139">
        <v>446184</v>
      </c>
      <c r="Q212" s="125">
        <v>330998</v>
      </c>
      <c r="R212" s="41">
        <v>775577</v>
      </c>
      <c r="S212" s="41">
        <v>2189806</v>
      </c>
    </row>
    <row r="213" spans="1:20" ht="34" x14ac:dyDescent="0.2">
      <c r="A213" s="18"/>
      <c r="B213" s="9"/>
      <c r="C213" s="10"/>
      <c r="D213" s="89" t="s">
        <v>328</v>
      </c>
      <c r="E213" s="200">
        <v>4600000</v>
      </c>
      <c r="F213" s="18"/>
      <c r="G213" s="182">
        <v>3363401</v>
      </c>
      <c r="H213" s="111">
        <v>7359233</v>
      </c>
      <c r="I213" s="111">
        <v>6500228</v>
      </c>
      <c r="J213" s="111">
        <v>7831266</v>
      </c>
      <c r="K213" s="18"/>
      <c r="L213" s="18"/>
      <c r="M213" s="18"/>
      <c r="N213" s="18"/>
      <c r="O213" s="45"/>
      <c r="P213" s="107"/>
      <c r="Q213" s="107"/>
      <c r="R213" s="107"/>
      <c r="S213" s="107"/>
    </row>
    <row r="214" spans="1:20" s="81" customFormat="1" x14ac:dyDescent="0.2">
      <c r="A214" s="191">
        <v>769583</v>
      </c>
      <c r="B214" s="77"/>
      <c r="C214" s="77"/>
      <c r="D214" s="77" t="s">
        <v>348</v>
      </c>
      <c r="E214" s="122">
        <v>304000</v>
      </c>
      <c r="F214" s="122">
        <v>0</v>
      </c>
      <c r="G214" s="192"/>
      <c r="H214" s="122"/>
      <c r="I214" s="122"/>
      <c r="J214" s="122"/>
      <c r="K214" s="92"/>
      <c r="L214" s="92"/>
      <c r="M214" s="92"/>
      <c r="N214" s="92"/>
      <c r="O214" s="132"/>
      <c r="P214" s="175"/>
      <c r="Q214" s="175"/>
      <c r="R214" s="175"/>
      <c r="S214" s="175"/>
      <c r="T214" s="80"/>
    </row>
    <row r="215" spans="1:20" s="81" customFormat="1" ht="17" x14ac:dyDescent="0.2">
      <c r="A215" s="92"/>
      <c r="B215" s="77"/>
      <c r="C215" s="78"/>
      <c r="D215" s="92" t="s">
        <v>329</v>
      </c>
      <c r="E215" s="92"/>
      <c r="F215" s="92"/>
      <c r="G215" s="92"/>
      <c r="H215" s="92"/>
      <c r="I215" s="122">
        <v>10100000</v>
      </c>
      <c r="J215" s="122">
        <v>10150000</v>
      </c>
      <c r="K215" s="92"/>
      <c r="L215" s="92"/>
      <c r="M215" s="92"/>
      <c r="N215" s="92"/>
      <c r="O215" s="132"/>
      <c r="P215" s="175"/>
      <c r="Q215" s="175"/>
      <c r="R215" s="175"/>
      <c r="S215" s="175"/>
      <c r="T215" s="80"/>
    </row>
    <row r="216" spans="1:20" s="81" customFormat="1" ht="17" x14ac:dyDescent="0.2">
      <c r="A216" s="92"/>
      <c r="B216" s="77"/>
      <c r="C216" s="78"/>
      <c r="D216" s="92" t="s">
        <v>458</v>
      </c>
      <c r="E216" s="92"/>
      <c r="F216" s="92"/>
      <c r="G216" s="180">
        <v>4931156</v>
      </c>
      <c r="H216" s="122">
        <v>65305</v>
      </c>
      <c r="I216" s="122"/>
      <c r="J216" s="122"/>
      <c r="K216" s="92"/>
      <c r="L216" s="92"/>
      <c r="M216" s="92"/>
      <c r="N216" s="92"/>
      <c r="O216" s="132"/>
      <c r="P216" s="175"/>
      <c r="Q216" s="175"/>
      <c r="R216" s="175"/>
      <c r="S216" s="175"/>
      <c r="T216" s="80"/>
    </row>
    <row r="217" spans="1:20" s="81" customFormat="1" ht="34" x14ac:dyDescent="0.2">
      <c r="A217" s="92"/>
      <c r="B217" s="77"/>
      <c r="C217" s="78"/>
      <c r="D217" s="92" t="s">
        <v>459</v>
      </c>
      <c r="E217" s="92"/>
      <c r="F217" s="92"/>
      <c r="G217" s="180">
        <v>1068844</v>
      </c>
      <c r="H217" s="122">
        <v>9658521</v>
      </c>
      <c r="I217" s="122"/>
      <c r="J217" s="122"/>
      <c r="K217" s="92"/>
      <c r="L217" s="92"/>
      <c r="M217" s="92"/>
      <c r="N217" s="92"/>
      <c r="O217" s="132"/>
      <c r="P217" s="175"/>
      <c r="Q217" s="175"/>
      <c r="R217" s="175"/>
      <c r="S217" s="175"/>
      <c r="T217" s="80"/>
    </row>
    <row r="218" spans="1:20" x14ac:dyDescent="0.2">
      <c r="A218" s="18"/>
      <c r="B218" s="9"/>
      <c r="C218" s="10"/>
      <c r="D218" s="18"/>
      <c r="E218" s="18"/>
      <c r="F218" s="18"/>
      <c r="G218" s="18"/>
      <c r="H218" s="18"/>
      <c r="I218" s="18"/>
      <c r="J218" s="18"/>
      <c r="K218" s="18"/>
      <c r="L218" s="18"/>
      <c r="M218" s="18"/>
      <c r="N218" s="18"/>
      <c r="O218" s="18"/>
      <c r="P218" s="18"/>
      <c r="Q218" s="18"/>
      <c r="R218" s="18"/>
      <c r="S218" s="107"/>
    </row>
    <row r="219" spans="1:20" s="98" customFormat="1" x14ac:dyDescent="0.2">
      <c r="A219" s="86" t="s">
        <v>305</v>
      </c>
      <c r="B219" s="50"/>
      <c r="C219" s="94"/>
      <c r="D219" s="95"/>
      <c r="E219" s="108">
        <f>SUM(E145:E217)</f>
        <v>121403000</v>
      </c>
      <c r="F219" s="108">
        <f>SUM(F145:F217)</f>
        <v>127355000</v>
      </c>
      <c r="G219" s="108">
        <f>SUM(G145:G217)</f>
        <v>142667226</v>
      </c>
      <c r="H219" s="108">
        <f>SUM(H145:H217)</f>
        <v>153921474</v>
      </c>
      <c r="I219" s="108">
        <f>SUM(I145:I215)</f>
        <v>177390025</v>
      </c>
      <c r="J219" s="108">
        <f>SUM(J145:J215)</f>
        <v>174776044</v>
      </c>
      <c r="K219" s="108">
        <f t="shared" ref="K219:S219" si="10">SUM(K145:K212)</f>
        <v>178100000</v>
      </c>
      <c r="L219" s="108">
        <f t="shared" si="10"/>
        <v>197900000</v>
      </c>
      <c r="M219" s="108">
        <f t="shared" si="10"/>
        <v>195683000</v>
      </c>
      <c r="N219" s="108">
        <f t="shared" si="10"/>
        <v>209542936</v>
      </c>
      <c r="O219" s="108">
        <f t="shared" si="10"/>
        <v>223164521</v>
      </c>
      <c r="P219" s="108">
        <f t="shared" si="10"/>
        <v>221302001</v>
      </c>
      <c r="Q219" s="108">
        <f t="shared" si="10"/>
        <v>205087970</v>
      </c>
      <c r="R219" s="108">
        <f t="shared" si="10"/>
        <v>219087072</v>
      </c>
      <c r="S219" s="108">
        <f t="shared" si="10"/>
        <v>190274000</v>
      </c>
      <c r="T219" s="97"/>
    </row>
    <row r="220" spans="1:20" s="98" customFormat="1" x14ac:dyDescent="0.2">
      <c r="A220" s="86" t="s">
        <v>306</v>
      </c>
      <c r="B220" s="50"/>
      <c r="C220" s="94"/>
      <c r="D220" s="95"/>
      <c r="E220" s="108">
        <f t="shared" ref="E220:J220" si="11">SUM(E127:E142)+E219</f>
        <v>152564000</v>
      </c>
      <c r="F220" s="108">
        <f t="shared" si="11"/>
        <v>179196000</v>
      </c>
      <c r="G220" s="108">
        <f t="shared" si="11"/>
        <v>209876227</v>
      </c>
      <c r="H220" s="108">
        <f t="shared" si="11"/>
        <v>237631249</v>
      </c>
      <c r="I220" s="108">
        <f t="shared" si="11"/>
        <v>263506491</v>
      </c>
      <c r="J220" s="108">
        <f t="shared" si="11"/>
        <v>281251702</v>
      </c>
      <c r="K220" s="108">
        <f t="shared" ref="K220:S220" si="12">SUM(K129:K142)+K219</f>
        <v>230100000</v>
      </c>
      <c r="L220" s="108">
        <f t="shared" si="12"/>
        <v>279500000</v>
      </c>
      <c r="M220" s="108">
        <f t="shared" si="12"/>
        <v>276622000</v>
      </c>
      <c r="N220" s="108">
        <f t="shared" si="12"/>
        <v>285734936</v>
      </c>
      <c r="O220" s="108">
        <f t="shared" si="12"/>
        <v>304064521</v>
      </c>
      <c r="P220" s="108">
        <f t="shared" si="12"/>
        <v>309102001</v>
      </c>
      <c r="Q220" s="108">
        <f t="shared" si="12"/>
        <v>310487970</v>
      </c>
      <c r="R220" s="108">
        <f t="shared" si="12"/>
        <v>384787072</v>
      </c>
      <c r="S220" s="108">
        <f t="shared" si="12"/>
        <v>190274000</v>
      </c>
      <c r="T220" s="97"/>
    </row>
    <row r="221" spans="1:20" x14ac:dyDescent="0.2">
      <c r="A221" s="9"/>
      <c r="B221" s="13"/>
      <c r="C221" s="16"/>
      <c r="D221" s="9"/>
      <c r="E221" s="9"/>
      <c r="F221" s="9"/>
      <c r="G221" s="9"/>
      <c r="H221" s="9"/>
      <c r="I221" s="9"/>
      <c r="J221" s="9"/>
      <c r="K221" s="9"/>
      <c r="L221" s="9"/>
      <c r="M221" s="9"/>
      <c r="N221" s="9"/>
      <c r="O221" s="9"/>
      <c r="P221" s="9"/>
      <c r="Q221" s="9"/>
      <c r="R221" s="9"/>
    </row>
    <row r="222" spans="1:20" s="5" customFormat="1" x14ac:dyDescent="0.2">
      <c r="A222" s="7"/>
      <c r="B222" s="7" t="s">
        <v>3</v>
      </c>
      <c r="C222" s="7"/>
      <c r="D222" s="7"/>
      <c r="E222" s="7"/>
      <c r="F222" s="7"/>
      <c r="G222" s="7"/>
      <c r="H222" s="7"/>
      <c r="I222" s="7"/>
      <c r="J222" s="7"/>
      <c r="K222" s="118">
        <v>60000000</v>
      </c>
      <c r="L222" s="118">
        <v>76000000</v>
      </c>
      <c r="M222" s="118">
        <v>150000000</v>
      </c>
      <c r="N222" s="118">
        <v>150000000</v>
      </c>
      <c r="O222" s="131">
        <v>158100000</v>
      </c>
      <c r="P222" s="131">
        <v>166000000</v>
      </c>
      <c r="Q222" s="118">
        <v>135500000</v>
      </c>
      <c r="R222" s="118">
        <v>296700000</v>
      </c>
      <c r="S222" s="110">
        <v>299100000</v>
      </c>
      <c r="T222" s="38"/>
    </row>
    <row r="223" spans="1:20" x14ac:dyDescent="0.2">
      <c r="A223" s="9" t="s">
        <v>185</v>
      </c>
      <c r="B223" s="9"/>
      <c r="C223" s="104" t="s">
        <v>167</v>
      </c>
      <c r="D223" s="9"/>
      <c r="E223" s="9"/>
      <c r="F223" s="9"/>
      <c r="G223" s="9"/>
      <c r="H223" s="9"/>
      <c r="I223" s="9"/>
      <c r="J223" s="9"/>
      <c r="K223" s="116">
        <v>60000000</v>
      </c>
      <c r="L223" s="116">
        <v>35000000</v>
      </c>
      <c r="M223" s="116">
        <v>52000000</v>
      </c>
      <c r="N223" s="116">
        <v>77600000</v>
      </c>
      <c r="O223" s="29">
        <v>51300000</v>
      </c>
      <c r="P223" s="29">
        <v>42200000</v>
      </c>
      <c r="Q223" s="116">
        <v>42400000</v>
      </c>
      <c r="R223" s="116">
        <v>41000000</v>
      </c>
    </row>
    <row r="224" spans="1:20" x14ac:dyDescent="0.2">
      <c r="A224" s="9"/>
      <c r="B224" s="9"/>
      <c r="C224" s="104" t="s">
        <v>168</v>
      </c>
      <c r="D224" s="9"/>
      <c r="E224" s="9"/>
      <c r="F224" s="9"/>
      <c r="G224" s="9"/>
      <c r="H224" s="9"/>
      <c r="I224" s="9"/>
      <c r="J224" s="9"/>
      <c r="K224" s="116">
        <v>0</v>
      </c>
      <c r="L224" s="116">
        <v>41000000</v>
      </c>
      <c r="M224" s="116">
        <v>98000000</v>
      </c>
      <c r="N224" s="116">
        <v>72400000</v>
      </c>
      <c r="O224" s="29">
        <v>75500000</v>
      </c>
      <c r="P224" s="29">
        <v>13800000</v>
      </c>
      <c r="Q224" s="116">
        <v>3100000</v>
      </c>
      <c r="R224" s="9"/>
    </row>
    <row r="225" spans="1:20" x14ac:dyDescent="0.2">
      <c r="A225" s="9"/>
      <c r="B225" s="9"/>
      <c r="C225" s="106" t="s">
        <v>212</v>
      </c>
      <c r="D225" s="9"/>
      <c r="E225" s="9"/>
      <c r="F225" s="9"/>
      <c r="G225" s="9"/>
      <c r="H225" s="9"/>
      <c r="I225" s="9"/>
      <c r="J225" s="9"/>
      <c r="K225" s="9"/>
      <c r="L225" s="9"/>
      <c r="M225" s="9"/>
      <c r="N225" s="9"/>
      <c r="O225" s="29">
        <v>31300000</v>
      </c>
      <c r="P225" s="29">
        <v>110000000</v>
      </c>
      <c r="Q225" s="116">
        <v>90000000</v>
      </c>
      <c r="R225" s="116">
        <v>255700000</v>
      </c>
      <c r="S225" s="37">
        <v>255600000</v>
      </c>
    </row>
    <row r="226" spans="1:20" ht="17" customHeight="1" x14ac:dyDescent="0.2">
      <c r="A226" s="9"/>
      <c r="B226" s="9"/>
      <c r="C226" s="10"/>
      <c r="D226" s="9"/>
      <c r="E226" s="9"/>
      <c r="F226" s="9"/>
      <c r="G226" s="9"/>
      <c r="H226" s="9"/>
      <c r="I226" s="9"/>
      <c r="J226" s="9"/>
      <c r="K226" s="9"/>
      <c r="L226" s="9"/>
      <c r="M226" s="9"/>
      <c r="N226" s="9"/>
      <c r="O226" s="9"/>
      <c r="P226" s="9"/>
      <c r="Q226" s="9"/>
      <c r="R226" s="9"/>
    </row>
    <row r="227" spans="1:20" s="7" customFormat="1" x14ac:dyDescent="0.2">
      <c r="B227" s="109" t="s">
        <v>182</v>
      </c>
      <c r="E227" s="199">
        <v>130200000</v>
      </c>
      <c r="F227" s="118">
        <v>139900000</v>
      </c>
      <c r="G227" s="118">
        <v>63800000</v>
      </c>
      <c r="K227" s="118">
        <v>19000000</v>
      </c>
      <c r="L227" s="118">
        <v>22000000</v>
      </c>
      <c r="M227" s="118">
        <v>188000000</v>
      </c>
      <c r="N227" s="118">
        <v>300000000</v>
      </c>
      <c r="O227" s="131">
        <v>443500000</v>
      </c>
      <c r="P227" s="131">
        <v>478800000</v>
      </c>
      <c r="Q227" s="118">
        <v>486300000</v>
      </c>
      <c r="R227" s="118">
        <v>363400000</v>
      </c>
      <c r="S227" s="110">
        <v>406300000</v>
      </c>
      <c r="T227" s="40"/>
    </row>
    <row r="228" spans="1:20" s="7" customFormat="1" x14ac:dyDescent="0.2">
      <c r="B228" s="185"/>
      <c r="C228" s="10" t="s">
        <v>337</v>
      </c>
      <c r="E228" s="200">
        <v>64500000</v>
      </c>
      <c r="F228" s="116">
        <v>70400000</v>
      </c>
      <c r="G228" s="152">
        <v>48700000</v>
      </c>
      <c r="K228" s="118"/>
      <c r="L228" s="118"/>
      <c r="M228" s="118"/>
      <c r="N228" s="118"/>
      <c r="O228" s="131"/>
      <c r="P228" s="131"/>
      <c r="Q228" s="118"/>
      <c r="R228" s="118"/>
      <c r="S228" s="110"/>
      <c r="T228" s="40"/>
    </row>
    <row r="229" spans="1:20" s="7" customFormat="1" x14ac:dyDescent="0.2">
      <c r="B229" s="185"/>
      <c r="C229" s="10" t="s">
        <v>338</v>
      </c>
      <c r="E229" s="200">
        <v>4000000</v>
      </c>
      <c r="F229" s="116">
        <v>2800000</v>
      </c>
      <c r="G229" s="152">
        <v>2800800</v>
      </c>
      <c r="K229" s="118"/>
      <c r="L229" s="118"/>
      <c r="M229" s="118"/>
      <c r="N229" s="118"/>
      <c r="O229" s="131"/>
      <c r="P229" s="131"/>
      <c r="Q229" s="118"/>
      <c r="R229" s="118"/>
      <c r="S229" s="110"/>
      <c r="T229" s="40"/>
    </row>
    <row r="230" spans="1:20" s="7" customFormat="1" x14ac:dyDescent="0.2">
      <c r="B230" s="185"/>
      <c r="C230" s="10" t="s">
        <v>339</v>
      </c>
      <c r="G230" s="182">
        <v>67000</v>
      </c>
      <c r="K230" s="118"/>
      <c r="L230" s="118"/>
      <c r="M230" s="118"/>
      <c r="N230" s="118"/>
      <c r="O230" s="131"/>
      <c r="P230" s="131"/>
      <c r="Q230" s="118"/>
      <c r="R230" s="118"/>
      <c r="S230" s="110"/>
      <c r="T230" s="40"/>
    </row>
    <row r="231" spans="1:20" x14ac:dyDescent="0.2">
      <c r="A231" s="9"/>
      <c r="B231" s="9"/>
      <c r="C231" s="104" t="s">
        <v>169</v>
      </c>
      <c r="D231" s="9"/>
      <c r="E231" s="9"/>
      <c r="F231" s="9"/>
      <c r="G231" s="9"/>
      <c r="H231" s="9"/>
      <c r="I231" s="9"/>
      <c r="J231" s="9"/>
      <c r="K231" s="116">
        <v>19000000</v>
      </c>
      <c r="L231" s="116">
        <v>2000000</v>
      </c>
      <c r="M231" s="116">
        <v>55700000</v>
      </c>
      <c r="N231" s="116">
        <v>34200000</v>
      </c>
      <c r="O231" s="29">
        <v>16400000</v>
      </c>
      <c r="P231" s="29">
        <v>24100000</v>
      </c>
      <c r="Q231" s="116">
        <v>15800000</v>
      </c>
      <c r="R231" s="116">
        <v>16500000</v>
      </c>
    </row>
    <row r="232" spans="1:20" x14ac:dyDescent="0.2">
      <c r="A232" s="10"/>
      <c r="B232" s="9"/>
      <c r="C232" s="104" t="s">
        <v>170</v>
      </c>
      <c r="D232" s="9"/>
      <c r="E232" s="9"/>
      <c r="F232" s="9"/>
      <c r="G232" s="9"/>
      <c r="H232" s="9"/>
      <c r="I232" s="9"/>
      <c r="J232" s="9"/>
      <c r="K232" s="116">
        <v>0</v>
      </c>
      <c r="L232" s="116"/>
      <c r="M232" s="116">
        <v>68400000</v>
      </c>
      <c r="N232" s="116">
        <v>184600000</v>
      </c>
      <c r="O232" s="29">
        <v>233400000</v>
      </c>
      <c r="P232" s="29">
        <v>244300000</v>
      </c>
      <c r="Q232" s="116">
        <v>242300000</v>
      </c>
      <c r="R232" s="116">
        <v>136600000</v>
      </c>
    </row>
    <row r="233" spans="1:20" x14ac:dyDescent="0.2">
      <c r="A233" s="9"/>
      <c r="B233" s="9"/>
      <c r="C233" s="104" t="s">
        <v>213</v>
      </c>
      <c r="D233" s="9"/>
      <c r="E233" s="9"/>
      <c r="F233" s="9"/>
      <c r="G233" s="9"/>
      <c r="H233" s="9"/>
      <c r="I233" s="9"/>
      <c r="J233" s="9"/>
      <c r="K233" s="9"/>
      <c r="L233" s="116">
        <v>0</v>
      </c>
      <c r="M233" s="116">
        <v>39700000</v>
      </c>
      <c r="N233" s="116">
        <v>54900000</v>
      </c>
      <c r="O233" s="29">
        <v>99100000</v>
      </c>
      <c r="P233" s="29">
        <v>112200000</v>
      </c>
      <c r="Q233" s="116">
        <v>97200000</v>
      </c>
      <c r="R233" s="116">
        <v>89300000</v>
      </c>
      <c r="S233" s="37">
        <v>17300000</v>
      </c>
    </row>
    <row r="234" spans="1:20" x14ac:dyDescent="0.2">
      <c r="A234" s="9"/>
      <c r="B234" s="9"/>
      <c r="C234" s="104" t="s">
        <v>171</v>
      </c>
      <c r="D234" s="9"/>
      <c r="E234" s="9"/>
      <c r="F234" s="9"/>
      <c r="G234" s="9"/>
      <c r="H234" s="9"/>
      <c r="I234" s="9"/>
      <c r="J234" s="9"/>
      <c r="K234" s="9"/>
      <c r="L234" s="116">
        <v>0</v>
      </c>
      <c r="M234" s="116">
        <v>500000</v>
      </c>
      <c r="N234" s="116">
        <v>0</v>
      </c>
      <c r="O234" s="29">
        <v>700000</v>
      </c>
      <c r="P234" s="29">
        <v>0</v>
      </c>
      <c r="Q234" s="116">
        <v>200000</v>
      </c>
      <c r="R234" s="116">
        <v>2500000</v>
      </c>
    </row>
    <row r="235" spans="1:20" x14ac:dyDescent="0.2">
      <c r="A235" s="9"/>
      <c r="B235" s="9"/>
      <c r="C235" s="104" t="s">
        <v>238</v>
      </c>
      <c r="D235" s="9"/>
      <c r="E235" s="9"/>
      <c r="F235" s="9"/>
      <c r="G235" s="9"/>
      <c r="H235" s="9"/>
      <c r="I235" s="9"/>
      <c r="J235" s="9"/>
      <c r="K235" s="9"/>
      <c r="L235" s="116">
        <v>20000000</v>
      </c>
      <c r="M235" s="116">
        <v>22000000</v>
      </c>
      <c r="N235" s="116">
        <v>22000000</v>
      </c>
      <c r="O235" s="29">
        <v>22200000</v>
      </c>
      <c r="P235" s="29">
        <v>22100000</v>
      </c>
      <c r="Q235" s="116">
        <v>22100000</v>
      </c>
      <c r="R235" s="116">
        <v>22100000</v>
      </c>
    </row>
    <row r="236" spans="1:20" x14ac:dyDescent="0.2">
      <c r="A236" s="9"/>
      <c r="B236" s="9"/>
      <c r="C236" s="104" t="s">
        <v>172</v>
      </c>
      <c r="D236" s="9"/>
      <c r="E236" s="9"/>
      <c r="F236" s="9"/>
      <c r="G236" s="9"/>
      <c r="H236" s="9"/>
      <c r="I236" s="9"/>
      <c r="J236" s="9"/>
      <c r="K236" s="9"/>
      <c r="L236" s="9">
        <v>0</v>
      </c>
      <c r="M236" s="116">
        <v>1800000</v>
      </c>
      <c r="N236" s="116">
        <v>4300000</v>
      </c>
      <c r="O236" s="29">
        <v>2900000</v>
      </c>
      <c r="P236" s="29">
        <v>900000</v>
      </c>
      <c r="Q236" s="116">
        <v>4400000</v>
      </c>
      <c r="R236" s="116">
        <v>10000000</v>
      </c>
    </row>
    <row r="237" spans="1:20" x14ac:dyDescent="0.2">
      <c r="A237" s="9"/>
      <c r="B237" s="9"/>
      <c r="C237" s="106" t="s">
        <v>214</v>
      </c>
      <c r="D237" s="9"/>
      <c r="E237" s="9"/>
      <c r="F237" s="9"/>
      <c r="G237" s="9"/>
      <c r="H237" s="9"/>
      <c r="I237" s="9"/>
      <c r="J237" s="9"/>
      <c r="K237" s="9"/>
      <c r="L237" s="9"/>
      <c r="M237" s="9"/>
      <c r="N237" s="116"/>
      <c r="O237" s="29">
        <v>20500000</v>
      </c>
      <c r="P237" s="29">
        <v>13200000</v>
      </c>
      <c r="Q237" s="116">
        <v>14500000</v>
      </c>
      <c r="R237" s="116">
        <v>15000000</v>
      </c>
    </row>
    <row r="238" spans="1:20" x14ac:dyDescent="0.2">
      <c r="A238" s="9"/>
      <c r="B238" s="9"/>
      <c r="C238" s="106" t="s">
        <v>215</v>
      </c>
      <c r="D238" s="9"/>
      <c r="E238" s="9"/>
      <c r="F238" s="9"/>
      <c r="G238" s="9"/>
      <c r="H238" s="9"/>
      <c r="I238" s="9"/>
      <c r="J238" s="9"/>
      <c r="K238" s="9"/>
      <c r="L238" s="9"/>
      <c r="M238" s="9"/>
      <c r="N238" s="9"/>
      <c r="O238" s="29">
        <v>23200000</v>
      </c>
      <c r="P238" s="29">
        <v>22800000</v>
      </c>
      <c r="Q238" s="116">
        <v>14500000</v>
      </c>
      <c r="R238" s="116">
        <v>7200000</v>
      </c>
    </row>
    <row r="239" spans="1:20" x14ac:dyDescent="0.2">
      <c r="A239" s="9"/>
      <c r="B239" s="9"/>
      <c r="C239" s="106" t="s">
        <v>227</v>
      </c>
      <c r="D239" s="9"/>
      <c r="E239" s="9"/>
      <c r="F239" s="9"/>
      <c r="G239" s="9"/>
      <c r="H239" s="9"/>
      <c r="I239" s="9"/>
      <c r="J239" s="9"/>
      <c r="K239" s="9"/>
      <c r="L239" s="9"/>
      <c r="M239" s="9"/>
      <c r="N239" s="9"/>
      <c r="O239" s="29">
        <v>21000000</v>
      </c>
      <c r="P239" s="29">
        <v>25500000</v>
      </c>
      <c r="Q239" s="116">
        <v>29300000</v>
      </c>
      <c r="R239" s="116">
        <v>8500000</v>
      </c>
    </row>
    <row r="240" spans="1:20" x14ac:dyDescent="0.2">
      <c r="A240" s="9"/>
      <c r="B240" s="9"/>
      <c r="C240" s="106" t="s">
        <v>228</v>
      </c>
      <c r="D240" s="9"/>
      <c r="E240" s="9"/>
      <c r="F240" s="9"/>
      <c r="G240" s="9"/>
      <c r="H240" s="9"/>
      <c r="I240" s="9"/>
      <c r="J240" s="9"/>
      <c r="K240" s="9"/>
      <c r="L240" s="9"/>
      <c r="M240" s="9"/>
      <c r="N240" s="9"/>
      <c r="O240" s="29">
        <v>0</v>
      </c>
      <c r="P240" s="29">
        <v>0</v>
      </c>
      <c r="Q240" s="116">
        <v>31100000</v>
      </c>
      <c r="R240" s="116">
        <v>14500000</v>
      </c>
    </row>
    <row r="241" spans="1:20" x14ac:dyDescent="0.2">
      <c r="A241" s="9"/>
      <c r="B241" s="9"/>
      <c r="C241" s="106" t="s">
        <v>229</v>
      </c>
      <c r="D241" s="9"/>
      <c r="E241" s="9"/>
      <c r="F241" s="9"/>
      <c r="G241" s="9"/>
      <c r="H241" s="9"/>
      <c r="I241" s="9"/>
      <c r="J241" s="9"/>
      <c r="K241" s="9"/>
      <c r="L241" s="9"/>
      <c r="M241" s="9"/>
      <c r="N241" s="9"/>
      <c r="O241" s="29"/>
      <c r="P241" s="29">
        <v>0</v>
      </c>
      <c r="Q241" s="116">
        <v>1500000</v>
      </c>
      <c r="R241" s="116">
        <v>8800000</v>
      </c>
    </row>
    <row r="242" spans="1:20" x14ac:dyDescent="0.2">
      <c r="A242" s="9"/>
      <c r="B242" s="9"/>
      <c r="C242" s="106" t="s">
        <v>239</v>
      </c>
      <c r="D242" s="9"/>
      <c r="E242" s="9"/>
      <c r="F242" s="9"/>
      <c r="G242" s="9"/>
      <c r="H242" s="9"/>
      <c r="I242" s="9"/>
      <c r="J242" s="9"/>
      <c r="K242" s="9"/>
      <c r="L242" s="9"/>
      <c r="M242" s="9"/>
      <c r="N242" s="9"/>
      <c r="O242" s="29"/>
      <c r="P242" s="29"/>
      <c r="Q242" s="116">
        <v>0</v>
      </c>
      <c r="R242" s="9">
        <v>0</v>
      </c>
    </row>
    <row r="243" spans="1:20" x14ac:dyDescent="0.2">
      <c r="A243" s="9"/>
      <c r="B243" s="9"/>
      <c r="C243" s="106" t="s">
        <v>230</v>
      </c>
      <c r="D243" s="9"/>
      <c r="E243" s="9"/>
      <c r="F243" s="9"/>
      <c r="G243" s="9"/>
      <c r="H243" s="9"/>
      <c r="I243" s="9"/>
      <c r="J243" s="9"/>
      <c r="K243" s="9"/>
      <c r="L243" s="9"/>
      <c r="M243" s="9"/>
      <c r="N243" s="9"/>
      <c r="O243" s="29"/>
      <c r="P243" s="29">
        <v>0</v>
      </c>
      <c r="Q243" s="116">
        <v>2100000</v>
      </c>
      <c r="R243" s="116">
        <v>700000</v>
      </c>
    </row>
    <row r="244" spans="1:20" x14ac:dyDescent="0.2">
      <c r="A244" s="9"/>
      <c r="B244" s="9"/>
      <c r="C244" s="106" t="s">
        <v>243</v>
      </c>
      <c r="D244" s="9"/>
      <c r="E244" s="9"/>
      <c r="F244" s="9"/>
      <c r="G244" s="9"/>
      <c r="H244" s="9"/>
      <c r="I244" s="9"/>
      <c r="J244" s="9"/>
      <c r="K244" s="9"/>
      <c r="L244" s="9"/>
      <c r="M244" s="9"/>
      <c r="N244" s="9"/>
      <c r="O244" s="29"/>
      <c r="P244" s="29"/>
      <c r="Q244" s="116">
        <v>0</v>
      </c>
      <c r="R244" s="116">
        <v>9100000</v>
      </c>
    </row>
    <row r="245" spans="1:20" x14ac:dyDescent="0.2">
      <c r="A245" s="9"/>
      <c r="B245" s="9"/>
      <c r="C245" s="106" t="s">
        <v>244</v>
      </c>
      <c r="D245" s="9"/>
      <c r="E245" s="9"/>
      <c r="F245" s="9"/>
      <c r="G245" s="9"/>
      <c r="H245" s="9"/>
      <c r="I245" s="9"/>
      <c r="J245" s="9"/>
      <c r="K245" s="9"/>
      <c r="L245" s="9"/>
      <c r="M245" s="9"/>
      <c r="N245" s="9"/>
      <c r="O245" s="29"/>
      <c r="P245" s="29"/>
      <c r="Q245" s="116"/>
      <c r="R245" s="116"/>
    </row>
    <row r="246" spans="1:20" x14ac:dyDescent="0.2">
      <c r="A246" s="9"/>
      <c r="B246" s="9"/>
      <c r="C246" s="106" t="s">
        <v>231</v>
      </c>
      <c r="D246" s="9"/>
      <c r="E246" s="9"/>
      <c r="F246" s="9"/>
      <c r="G246" s="9"/>
      <c r="H246" s="9"/>
      <c r="I246" s="9"/>
      <c r="J246" s="9"/>
      <c r="K246" s="9"/>
      <c r="L246" s="9"/>
      <c r="M246" s="9"/>
      <c r="N246" s="9"/>
      <c r="O246" s="29"/>
      <c r="P246" s="29">
        <v>11300000</v>
      </c>
      <c r="Q246" s="116">
        <v>4600000</v>
      </c>
      <c r="R246" s="116">
        <v>5600000</v>
      </c>
    </row>
    <row r="247" spans="1:20" x14ac:dyDescent="0.2">
      <c r="A247" s="9"/>
      <c r="B247" s="9"/>
      <c r="C247" s="106" t="s">
        <v>245</v>
      </c>
      <c r="D247" s="9"/>
      <c r="E247" s="9"/>
      <c r="F247" s="9"/>
      <c r="G247" s="9"/>
      <c r="H247" s="9"/>
      <c r="I247" s="9"/>
      <c r="J247" s="9"/>
      <c r="K247" s="9"/>
      <c r="L247" s="9"/>
      <c r="M247" s="9"/>
      <c r="N247" s="9"/>
      <c r="O247" s="29"/>
      <c r="P247" s="29"/>
      <c r="Q247" s="116"/>
      <c r="R247" s="116"/>
    </row>
    <row r="248" spans="1:20" x14ac:dyDescent="0.2">
      <c r="A248" s="9"/>
      <c r="B248" s="9"/>
      <c r="C248" s="106"/>
      <c r="D248" s="9"/>
      <c r="E248" s="9"/>
      <c r="F248" s="9"/>
      <c r="G248" s="9"/>
      <c r="H248" s="9"/>
      <c r="I248" s="9"/>
      <c r="J248" s="9"/>
      <c r="K248" s="9"/>
      <c r="L248" s="9"/>
      <c r="M248" s="9"/>
      <c r="N248" s="9"/>
      <c r="O248" s="29"/>
      <c r="P248" s="29"/>
      <c r="Q248" s="116"/>
      <c r="R248" s="116"/>
    </row>
    <row r="249" spans="1:20" x14ac:dyDescent="0.2">
      <c r="A249" s="9"/>
      <c r="B249" s="9"/>
      <c r="C249" s="106" t="s">
        <v>221</v>
      </c>
      <c r="D249" s="9"/>
      <c r="E249" s="200">
        <v>61700000</v>
      </c>
      <c r="F249" s="116">
        <v>66800000</v>
      </c>
      <c r="G249" s="188">
        <v>12200000</v>
      </c>
      <c r="H249" s="9"/>
      <c r="I249" s="9"/>
      <c r="J249" s="9"/>
      <c r="K249" s="9"/>
      <c r="L249" s="9"/>
      <c r="M249" s="9"/>
      <c r="N249" s="9"/>
      <c r="O249" s="29"/>
      <c r="P249" s="29"/>
      <c r="Q249" s="116"/>
      <c r="R249" s="116"/>
    </row>
    <row r="250" spans="1:20" x14ac:dyDescent="0.2">
      <c r="A250" s="9"/>
      <c r="B250" s="9"/>
      <c r="C250" s="106"/>
      <c r="D250" s="9" t="s">
        <v>340</v>
      </c>
      <c r="E250" s="9"/>
      <c r="F250" s="9"/>
      <c r="G250" s="152">
        <v>1500000</v>
      </c>
      <c r="H250" s="9"/>
      <c r="I250" s="9"/>
      <c r="J250" s="9"/>
      <c r="K250" s="9"/>
      <c r="L250" s="9"/>
      <c r="M250" s="9"/>
      <c r="N250" s="9"/>
      <c r="O250" s="29"/>
      <c r="P250" s="29"/>
      <c r="Q250" s="116"/>
      <c r="R250" s="116"/>
    </row>
    <row r="251" spans="1:20" x14ac:dyDescent="0.2">
      <c r="A251" s="9"/>
      <c r="B251" s="9"/>
      <c r="C251" s="106"/>
      <c r="D251" s="9" t="s">
        <v>341</v>
      </c>
      <c r="E251" s="9"/>
      <c r="F251" s="9"/>
      <c r="G251" s="152">
        <v>10800000</v>
      </c>
      <c r="H251" s="9"/>
      <c r="I251" s="9"/>
      <c r="J251" s="9"/>
      <c r="K251" s="9"/>
      <c r="L251" s="9"/>
      <c r="M251" s="9"/>
      <c r="N251" s="9"/>
      <c r="O251" s="29"/>
      <c r="P251" s="29"/>
      <c r="Q251" s="116"/>
      <c r="R251" s="116"/>
    </row>
    <row r="252" spans="1:20" s="81" customFormat="1" x14ac:dyDescent="0.2">
      <c r="A252" s="77"/>
      <c r="B252" s="77"/>
      <c r="C252" s="186"/>
      <c r="D252" s="77" t="s">
        <v>342</v>
      </c>
      <c r="E252" s="77"/>
      <c r="F252" s="77"/>
      <c r="G252" s="192">
        <v>369322</v>
      </c>
      <c r="H252" s="77"/>
      <c r="I252" s="77"/>
      <c r="J252" s="77"/>
      <c r="K252" s="77"/>
      <c r="L252" s="77"/>
      <c r="M252" s="77"/>
      <c r="N252" s="77"/>
      <c r="O252" s="133"/>
      <c r="P252" s="133"/>
      <c r="Q252" s="187"/>
      <c r="R252" s="187"/>
      <c r="S252" s="135"/>
      <c r="T252" s="80"/>
    </row>
    <row r="253" spans="1:20" s="76" customFormat="1" x14ac:dyDescent="0.2">
      <c r="A253" s="72" t="s">
        <v>349</v>
      </c>
      <c r="B253" s="204"/>
      <c r="C253" s="205"/>
      <c r="D253" s="72" t="s">
        <v>460</v>
      </c>
      <c r="E253" s="202">
        <v>1555000</v>
      </c>
      <c r="F253" s="72"/>
      <c r="G253" s="194"/>
      <c r="H253" s="72"/>
      <c r="I253" s="72"/>
      <c r="J253" s="72"/>
      <c r="K253" s="72"/>
      <c r="L253" s="72"/>
      <c r="M253" s="72"/>
      <c r="N253" s="72"/>
      <c r="O253" s="195"/>
      <c r="P253" s="195"/>
      <c r="Q253" s="196"/>
      <c r="R253" s="196"/>
      <c r="S253" s="181"/>
      <c r="T253" s="75"/>
    </row>
    <row r="254" spans="1:20" s="81" customFormat="1" x14ac:dyDescent="0.2">
      <c r="A254" s="77" t="s">
        <v>349</v>
      </c>
      <c r="B254" s="206"/>
      <c r="C254" s="78"/>
      <c r="D254" s="77" t="s">
        <v>461</v>
      </c>
      <c r="E254" s="203">
        <v>600000</v>
      </c>
      <c r="F254" s="77"/>
      <c r="G254" s="189"/>
      <c r="H254" s="77"/>
      <c r="I254" s="77"/>
      <c r="J254" s="77"/>
      <c r="K254" s="77"/>
      <c r="L254" s="77"/>
      <c r="M254" s="77"/>
      <c r="N254" s="77"/>
      <c r="O254" s="133"/>
      <c r="P254" s="133"/>
      <c r="Q254" s="187"/>
      <c r="R254" s="187"/>
      <c r="S254" s="135"/>
      <c r="T254" s="80"/>
    </row>
    <row r="255" spans="1:20" s="76" customFormat="1" x14ac:dyDescent="0.2">
      <c r="A255" s="72" t="s">
        <v>349</v>
      </c>
      <c r="B255" s="204"/>
      <c r="C255" s="205"/>
      <c r="D255" s="72" t="s">
        <v>462</v>
      </c>
      <c r="E255" s="202">
        <v>1869000</v>
      </c>
      <c r="F255" s="72"/>
      <c r="G255" s="194"/>
      <c r="H255" s="72"/>
      <c r="I255" s="72"/>
      <c r="J255" s="72"/>
      <c r="K255" s="72"/>
      <c r="L255" s="72"/>
      <c r="M255" s="72"/>
      <c r="N255" s="72"/>
      <c r="O255" s="195"/>
      <c r="P255" s="195"/>
      <c r="Q255" s="196"/>
      <c r="R255" s="196"/>
      <c r="S255" s="181"/>
      <c r="T255" s="75"/>
    </row>
    <row r="256" spans="1:20" ht="34" x14ac:dyDescent="0.2">
      <c r="A256" s="9" t="s">
        <v>349</v>
      </c>
      <c r="B256" s="9"/>
      <c r="C256" s="106"/>
      <c r="D256" s="297" t="s">
        <v>499</v>
      </c>
      <c r="E256" s="152">
        <v>320000</v>
      </c>
      <c r="F256" s="119">
        <v>1700000</v>
      </c>
      <c r="G256" s="197"/>
      <c r="H256" s="9"/>
      <c r="I256" s="9"/>
      <c r="J256" s="9"/>
      <c r="K256" s="9"/>
      <c r="L256" s="9"/>
      <c r="M256" s="9"/>
      <c r="N256" s="9"/>
      <c r="O256" s="29"/>
      <c r="P256" s="29"/>
      <c r="Q256" s="116"/>
      <c r="R256" s="116"/>
    </row>
    <row r="257" spans="1:20" s="81" customFormat="1" x14ac:dyDescent="0.2">
      <c r="A257" s="77" t="s">
        <v>349</v>
      </c>
      <c r="B257" s="77"/>
      <c r="C257" s="186"/>
      <c r="D257" s="77" t="s">
        <v>458</v>
      </c>
      <c r="E257" s="122">
        <v>13859000</v>
      </c>
      <c r="F257" s="122">
        <v>9291000</v>
      </c>
      <c r="G257" s="189"/>
      <c r="H257" s="77"/>
      <c r="I257" s="77"/>
      <c r="J257" s="77"/>
      <c r="K257" s="77"/>
      <c r="L257" s="77"/>
      <c r="M257" s="77"/>
      <c r="N257" s="77"/>
      <c r="O257" s="133"/>
      <c r="P257" s="133"/>
      <c r="Q257" s="187"/>
      <c r="R257" s="187"/>
      <c r="S257" s="135"/>
      <c r="T257" s="80"/>
    </row>
    <row r="258" spans="1:20" s="81" customFormat="1" x14ac:dyDescent="0.2">
      <c r="A258" s="77" t="s">
        <v>350</v>
      </c>
      <c r="B258" s="77"/>
      <c r="C258" s="186"/>
      <c r="D258" s="77" t="s">
        <v>463</v>
      </c>
      <c r="E258" s="122">
        <v>866000</v>
      </c>
      <c r="F258" s="122">
        <v>0</v>
      </c>
      <c r="G258" s="189"/>
      <c r="H258" s="77"/>
      <c r="I258" s="77"/>
      <c r="J258" s="77"/>
      <c r="K258" s="77"/>
      <c r="L258" s="77"/>
      <c r="M258" s="77"/>
      <c r="N258" s="77"/>
      <c r="O258" s="133"/>
      <c r="P258" s="133"/>
      <c r="Q258" s="187"/>
      <c r="R258" s="187"/>
      <c r="S258" s="135"/>
      <c r="T258" s="80"/>
    </row>
    <row r="259" spans="1:20" s="76" customFormat="1" ht="34" x14ac:dyDescent="0.2">
      <c r="A259" s="72" t="s">
        <v>351</v>
      </c>
      <c r="B259" s="72"/>
      <c r="C259" s="193"/>
      <c r="D259" s="90" t="s">
        <v>484</v>
      </c>
      <c r="E259" s="121">
        <v>6878000</v>
      </c>
      <c r="F259" s="121">
        <v>7418000</v>
      </c>
      <c r="G259" s="194"/>
      <c r="H259" s="72"/>
      <c r="I259" s="72"/>
      <c r="J259" s="72"/>
      <c r="K259" s="72"/>
      <c r="L259" s="72"/>
      <c r="M259" s="72"/>
      <c r="N259" s="72"/>
      <c r="O259" s="195"/>
      <c r="P259" s="195"/>
      <c r="Q259" s="196"/>
      <c r="R259" s="196"/>
      <c r="S259" s="181"/>
      <c r="T259" s="75"/>
    </row>
    <row r="260" spans="1:20" s="76" customFormat="1" x14ac:dyDescent="0.2">
      <c r="A260" s="72" t="s">
        <v>352</v>
      </c>
      <c r="B260" s="72"/>
      <c r="C260" s="193"/>
      <c r="D260" s="72" t="s">
        <v>464</v>
      </c>
      <c r="E260" s="121">
        <v>580000</v>
      </c>
      <c r="F260" s="121">
        <v>711000</v>
      </c>
      <c r="G260" s="194"/>
      <c r="H260" s="72"/>
      <c r="I260" s="72"/>
      <c r="J260" s="72"/>
      <c r="K260" s="72"/>
      <c r="L260" s="72"/>
      <c r="M260" s="72"/>
      <c r="N260" s="72"/>
      <c r="O260" s="195"/>
      <c r="P260" s="195"/>
      <c r="Q260" s="196"/>
      <c r="R260" s="196"/>
      <c r="S260" s="181"/>
      <c r="T260" s="75"/>
    </row>
    <row r="261" spans="1:20" x14ac:dyDescent="0.2">
      <c r="A261" s="9"/>
      <c r="B261" s="9"/>
      <c r="C261" s="106"/>
      <c r="D261" s="9"/>
      <c r="E261" s="9"/>
      <c r="F261" s="9"/>
      <c r="G261" s="9"/>
      <c r="H261" s="9"/>
      <c r="I261" s="9"/>
      <c r="J261" s="9"/>
      <c r="K261" s="9"/>
      <c r="L261" s="9"/>
      <c r="M261" s="9"/>
      <c r="N261" s="9"/>
      <c r="O261" s="29"/>
      <c r="P261" s="29"/>
      <c r="Q261" s="116"/>
      <c r="R261" s="116"/>
    </row>
    <row r="262" spans="1:20" x14ac:dyDescent="0.2">
      <c r="A262" s="50" t="s">
        <v>343</v>
      </c>
      <c r="B262" s="9"/>
      <c r="C262" s="106"/>
      <c r="D262" s="9"/>
      <c r="E262" s="184">
        <f>SUM(E250:E260)</f>
        <v>26527000</v>
      </c>
      <c r="F262" s="184">
        <f>SUM(F250:F260)</f>
        <v>19120000</v>
      </c>
      <c r="G262" s="184">
        <f>SUM(G250:G251)</f>
        <v>12300000</v>
      </c>
      <c r="H262" s="9"/>
      <c r="I262" s="9"/>
      <c r="J262" s="9"/>
      <c r="K262" s="9"/>
      <c r="L262" s="9"/>
      <c r="M262" s="9"/>
      <c r="N262" s="9"/>
      <c r="O262" s="29"/>
      <c r="P262" s="29"/>
      <c r="Q262" s="116"/>
      <c r="R262" s="116"/>
    </row>
    <row r="263" spans="1:20" x14ac:dyDescent="0.2">
      <c r="A263" s="50" t="s">
        <v>344</v>
      </c>
      <c r="B263" s="9"/>
      <c r="C263" s="106"/>
      <c r="D263" s="9"/>
      <c r="E263" s="184">
        <f>SUM(E228:E247)+E262</f>
        <v>95027000</v>
      </c>
      <c r="F263" s="184">
        <f>SUM(F228:F247)+F262</f>
        <v>92320000</v>
      </c>
      <c r="G263" s="184">
        <f>SUM(G228:G247)+G262</f>
        <v>63867800</v>
      </c>
      <c r="H263" s="9"/>
      <c r="I263" s="9"/>
      <c r="J263" s="9"/>
      <c r="K263" s="9"/>
      <c r="L263" s="9"/>
      <c r="M263" s="9"/>
      <c r="N263" s="9"/>
      <c r="O263" s="29"/>
      <c r="P263" s="29"/>
      <c r="Q263" s="116"/>
      <c r="R263" s="116"/>
    </row>
    <row r="264" spans="1:20" ht="17" customHeight="1" x14ac:dyDescent="0.2">
      <c r="A264" s="9"/>
      <c r="B264" s="9"/>
      <c r="C264" s="10"/>
      <c r="D264" s="9"/>
      <c r="E264" s="9"/>
      <c r="F264" s="9"/>
      <c r="G264" s="9"/>
      <c r="H264" s="9"/>
      <c r="I264" s="9"/>
      <c r="J264" s="9"/>
      <c r="K264" s="9"/>
      <c r="L264" s="9"/>
      <c r="M264" s="9"/>
      <c r="N264" s="9"/>
      <c r="O264" s="9"/>
      <c r="P264" s="9"/>
      <c r="Q264" s="9"/>
      <c r="R264" s="9"/>
    </row>
    <row r="265" spans="1:20" s="6" customFormat="1" x14ac:dyDescent="0.2">
      <c r="A265" s="7"/>
      <c r="B265" s="7" t="s">
        <v>211</v>
      </c>
      <c r="C265" s="7"/>
      <c r="D265" s="7"/>
      <c r="E265" s="199">
        <v>117300000</v>
      </c>
      <c r="F265" s="118">
        <v>161900000</v>
      </c>
      <c r="G265" s="118">
        <v>123400000</v>
      </c>
      <c r="H265" s="118">
        <v>143100000</v>
      </c>
      <c r="I265" s="118">
        <v>159200000</v>
      </c>
      <c r="J265" s="118">
        <v>197000000</v>
      </c>
      <c r="K265" s="118">
        <v>183300000</v>
      </c>
      <c r="L265" s="118">
        <v>139800000</v>
      </c>
      <c r="M265" s="118">
        <v>123300000</v>
      </c>
      <c r="N265" s="118">
        <v>133500000</v>
      </c>
      <c r="O265" s="131">
        <v>146300000</v>
      </c>
      <c r="P265" s="131">
        <v>148600000</v>
      </c>
      <c r="Q265" s="118">
        <v>154900000</v>
      </c>
      <c r="R265" s="118">
        <v>175500000</v>
      </c>
      <c r="S265" s="40">
        <v>197100000</v>
      </c>
      <c r="T265" s="36"/>
    </row>
    <row r="266" spans="1:20" s="1" customFormat="1" x14ac:dyDescent="0.2">
      <c r="A266" s="9"/>
      <c r="B266" s="9"/>
      <c r="C266" s="104" t="s">
        <v>173</v>
      </c>
      <c r="D266" s="9"/>
      <c r="E266" s="9"/>
      <c r="F266" s="9"/>
      <c r="G266" s="9"/>
      <c r="H266" s="9"/>
      <c r="I266" s="9"/>
      <c r="J266" s="123"/>
      <c r="K266" s="119">
        <v>20000000</v>
      </c>
      <c r="L266" s="119">
        <v>16000000</v>
      </c>
      <c r="M266" s="116"/>
      <c r="N266" s="140" t="s">
        <v>181</v>
      </c>
      <c r="O266" s="34"/>
      <c r="P266" s="34"/>
      <c r="Q266" s="123"/>
      <c r="R266" s="13"/>
      <c r="S266" s="40"/>
      <c r="T266" s="37"/>
    </row>
    <row r="267" spans="1:20" s="1" customFormat="1" x14ac:dyDescent="0.2">
      <c r="A267" s="9"/>
      <c r="B267" s="9"/>
      <c r="C267" s="104" t="s">
        <v>174</v>
      </c>
      <c r="D267" s="9"/>
      <c r="E267" s="9"/>
      <c r="F267" s="9"/>
      <c r="G267" s="9"/>
      <c r="H267" s="9"/>
      <c r="I267" s="9"/>
      <c r="J267" s="123"/>
      <c r="K267" s="119">
        <v>55500000</v>
      </c>
      <c r="L267" s="168">
        <v>59100000</v>
      </c>
      <c r="M267" s="116">
        <v>83000000</v>
      </c>
      <c r="N267" s="152">
        <v>85500000</v>
      </c>
      <c r="O267" s="129">
        <v>88132000</v>
      </c>
      <c r="P267" s="129">
        <v>90300000</v>
      </c>
      <c r="Q267" s="129">
        <v>91200000</v>
      </c>
      <c r="R267" s="119">
        <v>107213476</v>
      </c>
      <c r="S267" s="129">
        <v>122688000</v>
      </c>
      <c r="T267" s="37"/>
    </row>
    <row r="268" spans="1:20" s="1" customFormat="1" x14ac:dyDescent="0.2">
      <c r="A268" s="9"/>
      <c r="B268" s="9"/>
      <c r="C268" s="104" t="s">
        <v>175</v>
      </c>
      <c r="D268" s="9"/>
      <c r="E268" s="9"/>
      <c r="F268" s="9"/>
      <c r="G268" s="9"/>
      <c r="H268" s="9"/>
      <c r="I268" s="9"/>
      <c r="J268" s="111">
        <v>958470</v>
      </c>
      <c r="K268" s="119">
        <v>25000000</v>
      </c>
      <c r="L268" s="119">
        <v>0</v>
      </c>
      <c r="M268" s="116"/>
      <c r="N268" s="152" t="s">
        <v>181</v>
      </c>
      <c r="O268" s="9"/>
      <c r="P268" s="9"/>
      <c r="Q268" s="9"/>
      <c r="R268" s="13"/>
      <c r="S268" s="33"/>
      <c r="T268" s="37"/>
    </row>
    <row r="269" spans="1:20" s="1" customFormat="1" x14ac:dyDescent="0.2">
      <c r="A269" s="9"/>
      <c r="B269" s="9"/>
      <c r="C269" s="104" t="s">
        <v>176</v>
      </c>
      <c r="D269" s="9"/>
      <c r="E269" s="9"/>
      <c r="F269" s="9"/>
      <c r="G269" s="9"/>
      <c r="H269" s="9"/>
      <c r="I269" s="9"/>
      <c r="J269" s="9"/>
      <c r="K269" s="119">
        <v>13200000</v>
      </c>
      <c r="L269" s="119">
        <v>31400000</v>
      </c>
      <c r="M269" s="119">
        <v>1500000</v>
      </c>
      <c r="N269" s="152" t="s">
        <v>181</v>
      </c>
      <c r="O269" s="9"/>
      <c r="P269" s="9"/>
      <c r="Q269" s="9"/>
      <c r="R269" s="13"/>
      <c r="S269" s="33"/>
      <c r="T269" s="37"/>
    </row>
    <row r="270" spans="1:20" s="1" customFormat="1" x14ac:dyDescent="0.2">
      <c r="A270" s="9"/>
      <c r="B270" s="9"/>
      <c r="C270" s="104" t="s">
        <v>177</v>
      </c>
      <c r="D270" s="9"/>
      <c r="E270" s="9"/>
      <c r="F270" s="9"/>
      <c r="G270" s="9"/>
      <c r="H270" s="9"/>
      <c r="I270" s="9"/>
      <c r="J270" s="9"/>
      <c r="K270" s="119">
        <v>32400000</v>
      </c>
      <c r="L270" s="119">
        <v>33300000</v>
      </c>
      <c r="M270" s="119">
        <v>38800000</v>
      </c>
      <c r="N270" s="152">
        <v>48000000</v>
      </c>
      <c r="O270" s="9"/>
      <c r="P270" s="9"/>
      <c r="Q270" s="9"/>
      <c r="R270" s="13"/>
      <c r="S270" s="33"/>
      <c r="T270" s="37"/>
    </row>
    <row r="271" spans="1:20" s="1" customFormat="1" x14ac:dyDescent="0.2">
      <c r="A271" s="9"/>
      <c r="B271" s="9"/>
      <c r="C271" s="104" t="s">
        <v>31</v>
      </c>
      <c r="D271" s="9"/>
      <c r="E271" s="9"/>
      <c r="F271" s="9"/>
      <c r="G271" s="9"/>
      <c r="H271" s="9"/>
      <c r="I271" s="9"/>
      <c r="J271" s="9"/>
      <c r="K271" s="119">
        <v>37200000</v>
      </c>
      <c r="L271" s="9"/>
      <c r="M271" s="9"/>
      <c r="N271" s="9"/>
      <c r="O271" s="9"/>
      <c r="P271" s="9"/>
      <c r="Q271" s="9"/>
      <c r="R271" s="13"/>
      <c r="S271" s="33"/>
      <c r="T271" s="37"/>
    </row>
    <row r="272" spans="1:20" s="1" customFormat="1" x14ac:dyDescent="0.2">
      <c r="A272" s="13"/>
      <c r="B272" s="13"/>
      <c r="C272" s="19"/>
      <c r="D272" s="13"/>
      <c r="E272" s="13"/>
      <c r="F272" s="13"/>
      <c r="G272" s="13"/>
      <c r="H272" s="13"/>
      <c r="I272" s="13"/>
      <c r="J272" s="13"/>
      <c r="K272" s="13"/>
      <c r="L272" s="13"/>
      <c r="M272" s="13"/>
      <c r="N272" s="13"/>
      <c r="O272" s="13"/>
      <c r="P272" s="13"/>
      <c r="Q272" s="13"/>
      <c r="R272" s="13"/>
      <c r="S272" s="33"/>
      <c r="T272" s="37"/>
    </row>
    <row r="273" spans="1:20" s="1" customFormat="1" x14ac:dyDescent="0.2">
      <c r="A273" s="13"/>
      <c r="B273" s="9" t="s">
        <v>441</v>
      </c>
      <c r="C273" s="19"/>
      <c r="D273" s="13"/>
      <c r="E273" s="13" t="s">
        <v>358</v>
      </c>
      <c r="F273" s="13" t="s">
        <v>361</v>
      </c>
      <c r="G273" s="13" t="s">
        <v>364</v>
      </c>
      <c r="H273" s="13" t="s">
        <v>366</v>
      </c>
      <c r="I273" s="13" t="s">
        <v>368</v>
      </c>
      <c r="J273" s="13" t="s">
        <v>370</v>
      </c>
      <c r="K273" s="14" t="s">
        <v>374</v>
      </c>
      <c r="L273" s="207" t="s">
        <v>376</v>
      </c>
      <c r="M273" s="35" t="s">
        <v>379</v>
      </c>
      <c r="N273" s="13" t="s">
        <v>381</v>
      </c>
      <c r="O273" s="207" t="s">
        <v>383</v>
      </c>
      <c r="P273" s="13" t="s">
        <v>385</v>
      </c>
      <c r="Q273" s="13" t="s">
        <v>387</v>
      </c>
      <c r="R273" s="13" t="s">
        <v>389</v>
      </c>
      <c r="S273" s="214" t="s">
        <v>390</v>
      </c>
      <c r="T273" s="37"/>
    </row>
    <row r="274" spans="1:20" x14ac:dyDescent="0.2">
      <c r="A274" s="9">
        <v>1</v>
      </c>
      <c r="B274" s="9" t="s">
        <v>355</v>
      </c>
      <c r="C274" s="14"/>
      <c r="D274" s="9"/>
      <c r="E274" s="9"/>
      <c r="F274" s="9"/>
      <c r="G274" s="9"/>
      <c r="H274" s="9"/>
      <c r="I274" s="9"/>
      <c r="J274" s="9"/>
      <c r="K274" s="9"/>
      <c r="L274" s="9"/>
      <c r="M274" s="9"/>
      <c r="N274" s="9"/>
      <c r="O274" s="9"/>
      <c r="P274" s="9"/>
      <c r="Q274" s="9"/>
      <c r="R274" s="9"/>
    </row>
    <row r="275" spans="1:20" x14ac:dyDescent="0.2">
      <c r="A275" s="35">
        <v>2</v>
      </c>
      <c r="B275" s="35" t="s">
        <v>356</v>
      </c>
      <c r="C275" s="9"/>
      <c r="D275" s="9"/>
      <c r="E275" s="9"/>
      <c r="F275" s="9"/>
      <c r="G275" s="9"/>
      <c r="H275" s="9"/>
      <c r="I275" s="9"/>
      <c r="J275" s="9"/>
      <c r="K275" s="9"/>
      <c r="L275" s="9"/>
      <c r="M275" s="9"/>
      <c r="N275" s="9"/>
      <c r="O275" s="9"/>
      <c r="P275" s="9"/>
      <c r="Q275" s="9"/>
      <c r="R275" s="9"/>
    </row>
    <row r="276" spans="1:20" x14ac:dyDescent="0.2">
      <c r="A276" s="14">
        <v>3</v>
      </c>
      <c r="B276" s="14" t="s">
        <v>357</v>
      </c>
      <c r="C276" s="9" t="s">
        <v>181</v>
      </c>
      <c r="D276" s="9"/>
      <c r="E276" s="9"/>
      <c r="F276" s="9"/>
      <c r="G276" s="9"/>
      <c r="H276" s="9"/>
      <c r="I276" s="9"/>
      <c r="J276" s="9"/>
      <c r="K276" s="9"/>
      <c r="L276" s="9"/>
      <c r="M276" s="9"/>
      <c r="N276" s="9"/>
      <c r="O276" s="9"/>
      <c r="P276" s="9"/>
      <c r="Q276" s="9"/>
      <c r="R276" s="9"/>
    </row>
    <row r="277" spans="1:20" x14ac:dyDescent="0.2">
      <c r="A277" s="9">
        <v>4</v>
      </c>
      <c r="B277" s="9" t="s">
        <v>359</v>
      </c>
      <c r="C277" s="9"/>
      <c r="D277" s="9"/>
      <c r="E277" s="9"/>
      <c r="F277" s="9"/>
      <c r="G277" s="9"/>
      <c r="H277" s="9"/>
      <c r="I277" s="9"/>
      <c r="J277" s="9"/>
      <c r="K277" s="9"/>
      <c r="L277" s="9"/>
      <c r="M277" s="9"/>
      <c r="N277" s="9"/>
      <c r="O277" s="9"/>
      <c r="P277" s="9"/>
      <c r="Q277" s="9"/>
      <c r="R277" s="9"/>
    </row>
    <row r="278" spans="1:20" x14ac:dyDescent="0.2">
      <c r="A278" s="207">
        <v>5</v>
      </c>
      <c r="B278" s="207" t="s">
        <v>360</v>
      </c>
      <c r="C278" s="9"/>
      <c r="D278" s="9"/>
      <c r="E278" s="9"/>
      <c r="F278" s="9"/>
      <c r="G278" s="9"/>
      <c r="H278" s="9"/>
      <c r="I278" s="9"/>
      <c r="J278" s="9"/>
      <c r="K278" s="9"/>
      <c r="L278" s="9"/>
      <c r="M278" s="9"/>
      <c r="N278" s="9"/>
      <c r="O278" s="9"/>
      <c r="P278" s="9"/>
      <c r="Q278" s="9"/>
      <c r="R278" s="9"/>
    </row>
    <row r="279" spans="1:20" x14ac:dyDescent="0.2">
      <c r="A279" s="9">
        <v>6</v>
      </c>
      <c r="B279" s="9" t="s">
        <v>362</v>
      </c>
      <c r="C279" s="9"/>
      <c r="D279" s="9"/>
      <c r="E279" s="9"/>
      <c r="F279" s="9"/>
      <c r="G279" s="9"/>
      <c r="H279" s="9"/>
      <c r="I279" s="9"/>
      <c r="J279" s="9"/>
      <c r="K279" s="9"/>
      <c r="L279" s="9"/>
      <c r="M279" s="35"/>
      <c r="N279" s="9"/>
      <c r="O279" s="9"/>
      <c r="P279" s="9"/>
      <c r="Q279" s="9"/>
      <c r="R279" s="9"/>
    </row>
    <row r="280" spans="1:20" x14ac:dyDescent="0.2">
      <c r="A280" s="35">
        <v>7</v>
      </c>
      <c r="B280" s="35" t="s">
        <v>363</v>
      </c>
      <c r="C280" s="9"/>
      <c r="D280" s="9"/>
      <c r="E280" s="9"/>
      <c r="F280" s="9"/>
      <c r="G280" s="9"/>
      <c r="H280" s="9"/>
      <c r="I280" s="9"/>
      <c r="J280" s="9"/>
      <c r="K280" s="9"/>
      <c r="L280" s="9"/>
      <c r="M280" s="9"/>
      <c r="N280" s="9"/>
      <c r="O280" s="9"/>
      <c r="P280" s="9"/>
      <c r="Q280" s="9"/>
      <c r="R280" s="9"/>
    </row>
    <row r="281" spans="1:20" x14ac:dyDescent="0.2">
      <c r="A281" s="14">
        <v>8</v>
      </c>
      <c r="B281" s="35" t="s">
        <v>363</v>
      </c>
      <c r="C281" s="9"/>
      <c r="D281" s="9"/>
      <c r="E281" s="9"/>
      <c r="F281" s="9"/>
      <c r="G281" s="9"/>
      <c r="H281" s="9"/>
      <c r="I281" s="9"/>
      <c r="J281" s="9"/>
      <c r="K281" s="9"/>
      <c r="L281" s="9"/>
      <c r="M281" s="9"/>
      <c r="N281" s="9"/>
      <c r="O281" s="9"/>
      <c r="P281" s="9"/>
      <c r="Q281" s="9"/>
      <c r="R281" s="9"/>
    </row>
    <row r="282" spans="1:20" x14ac:dyDescent="0.2">
      <c r="A282" s="9">
        <v>9</v>
      </c>
      <c r="B282" s="9" t="s">
        <v>365</v>
      </c>
      <c r="C282" s="9"/>
      <c r="D282" s="9"/>
      <c r="E282" s="9"/>
      <c r="F282" s="9"/>
      <c r="G282" s="9"/>
      <c r="H282" s="9"/>
      <c r="I282" s="9"/>
      <c r="J282" s="9"/>
      <c r="K282" s="9"/>
      <c r="L282" s="9"/>
      <c r="M282" s="9"/>
      <c r="N282" s="9"/>
      <c r="O282" s="9"/>
      <c r="P282" s="9"/>
      <c r="Q282" s="9"/>
      <c r="R282" s="9"/>
    </row>
    <row r="283" spans="1:20" x14ac:dyDescent="0.2">
      <c r="A283" s="9">
        <v>10</v>
      </c>
      <c r="B283" s="9" t="s">
        <v>367</v>
      </c>
      <c r="C283" s="9"/>
      <c r="D283" s="9"/>
      <c r="E283" s="9"/>
      <c r="F283" s="9"/>
      <c r="G283" s="9"/>
      <c r="H283" s="9"/>
      <c r="I283" s="9"/>
      <c r="J283" s="9"/>
      <c r="K283" s="9"/>
      <c r="L283" s="9"/>
      <c r="M283" s="9"/>
      <c r="N283" s="9"/>
      <c r="O283" s="9"/>
      <c r="P283" s="9"/>
      <c r="Q283" s="9"/>
      <c r="R283" s="9"/>
    </row>
    <row r="284" spans="1:20" x14ac:dyDescent="0.2">
      <c r="A284" s="9">
        <v>11</v>
      </c>
      <c r="B284" s="9" t="s">
        <v>369</v>
      </c>
      <c r="C284" s="9"/>
      <c r="D284" s="9"/>
      <c r="E284" s="9"/>
      <c r="F284" s="9"/>
      <c r="G284" s="9"/>
      <c r="H284" s="9"/>
      <c r="I284" s="9"/>
      <c r="J284" s="9"/>
      <c r="K284" s="9"/>
      <c r="L284" s="9"/>
      <c r="M284" s="9"/>
      <c r="N284" s="9"/>
      <c r="O284" s="9"/>
      <c r="P284" s="9"/>
      <c r="Q284" s="9"/>
      <c r="R284" s="9"/>
    </row>
    <row r="285" spans="1:20" x14ac:dyDescent="0.2">
      <c r="A285" s="9">
        <v>12</v>
      </c>
      <c r="B285" s="9" t="s">
        <v>371</v>
      </c>
      <c r="C285" s="9"/>
      <c r="D285" s="9"/>
      <c r="E285" s="9"/>
      <c r="F285" s="9"/>
      <c r="G285" s="9"/>
      <c r="H285" s="9"/>
      <c r="I285" s="9"/>
      <c r="J285" s="9"/>
      <c r="K285" s="9"/>
      <c r="L285" s="9"/>
      <c r="M285" s="9"/>
      <c r="N285" s="9"/>
      <c r="O285" s="9"/>
      <c r="P285" s="9"/>
      <c r="Q285" s="9"/>
      <c r="R285" s="9"/>
    </row>
    <row r="286" spans="1:20" x14ac:dyDescent="0.2">
      <c r="A286" s="207">
        <v>13</v>
      </c>
      <c r="B286" s="207" t="s">
        <v>372</v>
      </c>
      <c r="C286" s="9"/>
      <c r="D286" s="9"/>
      <c r="E286" s="9"/>
      <c r="F286" s="9"/>
      <c r="G286" s="9"/>
      <c r="H286" s="9"/>
      <c r="I286" s="9"/>
      <c r="J286" s="9"/>
      <c r="K286" s="9"/>
      <c r="L286" s="9"/>
      <c r="M286" s="9"/>
      <c r="N286" s="9"/>
      <c r="O286" s="9"/>
      <c r="P286" s="9"/>
      <c r="Q286" s="9"/>
      <c r="R286" s="9"/>
    </row>
    <row r="287" spans="1:20" x14ac:dyDescent="0.2">
      <c r="A287" s="14">
        <v>14</v>
      </c>
      <c r="B287" s="14" t="s">
        <v>373</v>
      </c>
      <c r="C287" s="9"/>
      <c r="D287" s="9"/>
      <c r="E287" s="9"/>
      <c r="F287" s="9"/>
      <c r="G287" s="9"/>
      <c r="H287" s="9"/>
      <c r="I287" s="9"/>
      <c r="J287" s="9"/>
      <c r="K287" s="9"/>
      <c r="L287" s="9"/>
      <c r="M287" s="9"/>
      <c r="N287" s="9"/>
      <c r="O287" s="9"/>
      <c r="P287" s="9"/>
      <c r="Q287" s="9"/>
      <c r="R287" s="9"/>
    </row>
    <row r="288" spans="1:20" x14ac:dyDescent="0.2">
      <c r="A288" s="9">
        <v>15</v>
      </c>
      <c r="B288" s="9" t="s">
        <v>375</v>
      </c>
      <c r="C288" s="9"/>
      <c r="D288" s="9"/>
      <c r="E288" s="9"/>
      <c r="F288" s="9"/>
      <c r="G288" s="9"/>
      <c r="H288" s="9"/>
      <c r="I288" s="9"/>
      <c r="J288" s="9"/>
      <c r="K288" s="9"/>
      <c r="L288" s="9"/>
      <c r="M288" s="9"/>
      <c r="N288" s="9"/>
      <c r="O288" s="9"/>
      <c r="P288" s="9"/>
      <c r="Q288" s="9"/>
      <c r="R288" s="9"/>
    </row>
    <row r="289" spans="1:18" x14ac:dyDescent="0.2">
      <c r="A289" s="9">
        <v>16</v>
      </c>
      <c r="B289" s="9" t="s">
        <v>377</v>
      </c>
      <c r="C289" s="9"/>
      <c r="D289" s="9"/>
      <c r="E289" s="9"/>
      <c r="F289" s="9"/>
      <c r="G289" s="9"/>
      <c r="H289" s="9"/>
      <c r="I289" s="9"/>
      <c r="J289" s="9"/>
      <c r="K289" s="9"/>
      <c r="L289" s="9"/>
      <c r="M289" s="9"/>
      <c r="N289" s="9"/>
      <c r="O289" s="9"/>
      <c r="P289" s="9"/>
      <c r="Q289" s="9"/>
      <c r="R289" s="9"/>
    </row>
    <row r="290" spans="1:18" x14ac:dyDescent="0.2">
      <c r="A290" s="35">
        <v>17</v>
      </c>
      <c r="B290" s="35" t="s">
        <v>378</v>
      </c>
      <c r="C290" s="9"/>
      <c r="D290" s="9"/>
      <c r="E290" s="9"/>
      <c r="F290" s="9"/>
      <c r="G290" s="9"/>
      <c r="H290" s="9"/>
      <c r="I290" s="9"/>
      <c r="J290" s="9"/>
      <c r="K290" s="9"/>
      <c r="L290" s="9"/>
      <c r="M290" s="9"/>
      <c r="N290" s="9"/>
      <c r="O290" s="9"/>
      <c r="P290" s="9"/>
      <c r="Q290" s="9"/>
      <c r="R290" s="9"/>
    </row>
    <row r="291" spans="1:18" x14ac:dyDescent="0.2">
      <c r="A291" s="9">
        <v>18</v>
      </c>
      <c r="B291" s="9" t="s">
        <v>380</v>
      </c>
      <c r="C291" s="9"/>
      <c r="D291" s="9"/>
      <c r="E291" s="9"/>
      <c r="F291" s="9"/>
      <c r="G291" s="9"/>
      <c r="H291" s="9"/>
      <c r="I291" s="9"/>
      <c r="J291" s="9"/>
      <c r="K291" s="9"/>
      <c r="L291" s="9"/>
      <c r="M291" s="9"/>
      <c r="N291" s="9"/>
      <c r="O291" s="9"/>
      <c r="P291" s="9"/>
      <c r="Q291" s="9"/>
      <c r="R291" s="9"/>
    </row>
    <row r="292" spans="1:18" x14ac:dyDescent="0.2">
      <c r="A292" s="9">
        <v>19</v>
      </c>
      <c r="B292" s="208" t="s">
        <v>382</v>
      </c>
      <c r="C292" s="9"/>
      <c r="D292" s="9"/>
      <c r="E292" s="9"/>
      <c r="F292" s="9"/>
      <c r="G292" s="9"/>
      <c r="H292" s="9"/>
      <c r="I292" s="9"/>
      <c r="J292" s="9"/>
      <c r="K292" s="9"/>
      <c r="L292" s="9"/>
      <c r="M292" s="9"/>
      <c r="N292" s="9"/>
      <c r="O292" s="9"/>
      <c r="P292" s="9"/>
      <c r="Q292" s="9"/>
      <c r="R292" s="9"/>
    </row>
    <row r="293" spans="1:18" x14ac:dyDescent="0.2">
      <c r="A293" s="14">
        <v>20</v>
      </c>
      <c r="B293" s="14" t="s">
        <v>272</v>
      </c>
      <c r="C293" s="9"/>
      <c r="D293" s="9"/>
      <c r="E293" s="9"/>
      <c r="F293" s="9"/>
      <c r="G293" s="9"/>
      <c r="H293" s="9"/>
      <c r="I293" s="9"/>
      <c r="J293" s="9"/>
      <c r="K293" s="9"/>
      <c r="L293" s="9"/>
      <c r="M293" s="9"/>
      <c r="N293" s="9"/>
      <c r="O293" s="9"/>
      <c r="P293" s="9"/>
      <c r="Q293" s="9"/>
      <c r="R293" s="9"/>
    </row>
    <row r="294" spans="1:18" x14ac:dyDescent="0.2">
      <c r="A294" s="207">
        <v>21</v>
      </c>
      <c r="B294" s="207" t="s">
        <v>273</v>
      </c>
      <c r="C294" s="9"/>
      <c r="D294" s="9"/>
      <c r="E294" s="9"/>
      <c r="F294" s="9"/>
      <c r="G294" s="9"/>
      <c r="H294" s="9"/>
      <c r="I294" s="9"/>
      <c r="J294" s="9"/>
      <c r="K294" s="9"/>
      <c r="L294" s="9"/>
      <c r="M294" s="9"/>
      <c r="N294" s="9"/>
      <c r="O294" s="9"/>
      <c r="P294" s="9"/>
      <c r="Q294" s="9"/>
      <c r="R294" s="9"/>
    </row>
    <row r="295" spans="1:18" x14ac:dyDescent="0.2">
      <c r="A295" s="9">
        <v>22</v>
      </c>
      <c r="B295" s="9" t="s">
        <v>384</v>
      </c>
      <c r="C295" s="9"/>
      <c r="D295" s="9"/>
      <c r="E295" s="9"/>
      <c r="F295" s="9"/>
      <c r="G295" s="9"/>
      <c r="H295" s="9"/>
      <c r="I295" s="9"/>
      <c r="J295" s="9"/>
      <c r="K295" s="9"/>
      <c r="L295" s="9"/>
      <c r="M295" s="9"/>
      <c r="N295" s="9"/>
      <c r="O295" s="9"/>
      <c r="P295" s="9"/>
      <c r="Q295" s="9"/>
      <c r="R295" s="9"/>
    </row>
    <row r="296" spans="1:18" x14ac:dyDescent="0.2">
      <c r="A296" s="9">
        <v>23</v>
      </c>
      <c r="B296" s="208" t="s">
        <v>386</v>
      </c>
      <c r="C296" s="9"/>
      <c r="D296" s="9"/>
      <c r="E296" s="9"/>
      <c r="F296" s="9"/>
      <c r="G296" s="9"/>
      <c r="H296" s="9"/>
      <c r="I296" s="9"/>
      <c r="J296" s="9"/>
      <c r="K296" s="9"/>
      <c r="L296" s="9"/>
      <c r="M296" s="9"/>
      <c r="N296" s="9"/>
      <c r="O296" s="9"/>
      <c r="P296" s="9"/>
      <c r="Q296" s="9"/>
      <c r="R296" s="9"/>
    </row>
    <row r="297" spans="1:18" x14ac:dyDescent="0.2">
      <c r="A297" s="9">
        <v>24</v>
      </c>
      <c r="B297" s="9" t="s">
        <v>388</v>
      </c>
      <c r="C297" s="9"/>
      <c r="D297" s="9"/>
      <c r="E297" s="9"/>
      <c r="F297" s="9"/>
      <c r="G297" s="9"/>
      <c r="H297" s="9"/>
      <c r="I297" s="9"/>
      <c r="J297" s="9"/>
      <c r="K297" s="9"/>
      <c r="L297" s="9"/>
      <c r="M297" s="9"/>
      <c r="N297" s="9"/>
      <c r="O297" s="9"/>
      <c r="P297" s="9"/>
      <c r="Q297" s="9"/>
      <c r="R297" s="9"/>
    </row>
    <row r="298" spans="1:18" x14ac:dyDescent="0.2">
      <c r="A298" s="35">
        <v>25</v>
      </c>
      <c r="B298" s="35" t="s">
        <v>274</v>
      </c>
      <c r="C298" s="9"/>
      <c r="D298" s="9"/>
      <c r="E298" s="9"/>
      <c r="F298" s="9"/>
      <c r="G298" s="9"/>
      <c r="H298" s="9"/>
      <c r="I298" s="9"/>
      <c r="J298" s="9"/>
      <c r="K298" s="9"/>
      <c r="L298" s="9"/>
      <c r="M298" s="9"/>
      <c r="N298" s="9"/>
      <c r="O298" s="9"/>
      <c r="P298" s="9"/>
      <c r="Q298" s="9"/>
      <c r="R298" s="9"/>
    </row>
    <row r="299" spans="1:18" x14ac:dyDescent="0.2">
      <c r="A299" s="9"/>
      <c r="B299" s="9"/>
      <c r="C299" s="9"/>
      <c r="D299" s="9"/>
      <c r="E299" s="9"/>
      <c r="F299" s="9"/>
      <c r="G299" s="9"/>
      <c r="H299" s="9"/>
      <c r="I299" s="9"/>
      <c r="J299" s="9"/>
      <c r="K299" s="9"/>
      <c r="L299" s="9"/>
      <c r="M299" s="9"/>
      <c r="N299" s="9"/>
      <c r="O299" s="9"/>
      <c r="P299" s="9"/>
      <c r="Q299" s="9"/>
      <c r="R299" s="9"/>
    </row>
    <row r="300" spans="1:18" x14ac:dyDescent="0.2">
      <c r="A300" s="9"/>
      <c r="B300" s="9"/>
      <c r="C300" s="9"/>
      <c r="D300" s="9"/>
      <c r="E300" s="9"/>
      <c r="F300" s="9"/>
      <c r="G300" s="9"/>
      <c r="H300" s="9"/>
      <c r="I300" s="9"/>
      <c r="J300" s="9"/>
      <c r="K300" s="9"/>
      <c r="L300" s="9"/>
      <c r="M300" s="9"/>
      <c r="N300" s="9"/>
      <c r="O300" s="9"/>
      <c r="P300" s="9"/>
      <c r="Q300" s="9"/>
      <c r="R300" s="9"/>
    </row>
    <row r="301" spans="1:18" x14ac:dyDescent="0.2">
      <c r="A301" s="207"/>
      <c r="B301" s="9"/>
      <c r="C301" s="9"/>
      <c r="D301" s="9"/>
      <c r="E301" s="9"/>
      <c r="F301" s="9"/>
      <c r="G301" s="9"/>
      <c r="H301" s="9"/>
      <c r="I301" s="9"/>
      <c r="J301" s="9"/>
      <c r="K301" s="9"/>
      <c r="L301" s="9"/>
      <c r="M301" s="9"/>
      <c r="N301" s="9"/>
      <c r="O301" s="9"/>
      <c r="P301" s="9"/>
      <c r="Q301" s="9"/>
      <c r="R301" s="9"/>
    </row>
    <row r="302" spans="1:18" x14ac:dyDescent="0.2">
      <c r="A302" s="35"/>
      <c r="B302" s="9"/>
      <c r="C302" s="9"/>
      <c r="D302" s="9"/>
      <c r="E302" s="9"/>
      <c r="F302" s="9"/>
      <c r="G302" s="9"/>
      <c r="H302" s="9"/>
      <c r="I302" s="9"/>
      <c r="J302" s="9"/>
      <c r="K302" s="9"/>
      <c r="L302" s="9"/>
      <c r="M302" s="9"/>
      <c r="N302" s="9"/>
      <c r="O302" s="9"/>
      <c r="P302" s="9"/>
      <c r="Q302" s="9"/>
      <c r="R302" s="9"/>
    </row>
    <row r="303" spans="1:18" x14ac:dyDescent="0.2">
      <c r="A303" s="9"/>
      <c r="B303" s="9"/>
      <c r="C303" s="9"/>
      <c r="D303" s="9"/>
      <c r="E303" s="9"/>
      <c r="F303" s="9"/>
      <c r="G303" s="9"/>
      <c r="H303" s="9"/>
      <c r="I303" s="9"/>
      <c r="J303" s="9"/>
      <c r="K303" s="9"/>
      <c r="L303" s="9"/>
      <c r="M303" s="9"/>
      <c r="N303" s="9"/>
      <c r="O303" s="9"/>
      <c r="P303" s="9"/>
      <c r="Q303" s="9"/>
      <c r="R303" s="9"/>
    </row>
    <row r="304" spans="1:18" x14ac:dyDescent="0.2">
      <c r="A304" s="9"/>
      <c r="B304" s="9"/>
      <c r="C304" s="9"/>
      <c r="D304" s="9"/>
      <c r="E304" s="9"/>
      <c r="F304" s="9"/>
      <c r="G304" s="9"/>
      <c r="H304" s="9"/>
      <c r="I304" s="9"/>
      <c r="J304" s="9"/>
      <c r="K304" s="9"/>
      <c r="L304" s="9"/>
      <c r="M304" s="9"/>
      <c r="N304" s="9"/>
      <c r="O304" s="9"/>
      <c r="P304" s="9"/>
      <c r="Q304" s="9"/>
      <c r="R304" s="9"/>
    </row>
    <row r="305" spans="1:18" x14ac:dyDescent="0.2">
      <c r="A305" s="9"/>
      <c r="B305" s="9"/>
      <c r="C305" s="9"/>
      <c r="D305" s="9"/>
      <c r="E305" s="9"/>
      <c r="F305" s="9"/>
      <c r="G305" s="9"/>
      <c r="H305" s="9"/>
      <c r="I305" s="9"/>
      <c r="J305" s="9"/>
      <c r="K305" s="9"/>
      <c r="L305" s="9"/>
      <c r="M305" s="9"/>
      <c r="N305" s="9"/>
      <c r="O305" s="9"/>
      <c r="P305" s="9"/>
      <c r="Q305" s="9"/>
      <c r="R305" s="9"/>
    </row>
    <row r="306" spans="1:18" x14ac:dyDescent="0.2">
      <c r="A306" s="9"/>
      <c r="B306" s="9"/>
      <c r="C306" s="9"/>
      <c r="D306" s="9"/>
      <c r="E306" s="9"/>
      <c r="F306" s="9"/>
      <c r="G306" s="9"/>
      <c r="H306" s="9"/>
      <c r="I306" s="9"/>
      <c r="J306" s="9"/>
      <c r="K306" s="9"/>
      <c r="L306" s="9"/>
      <c r="M306" s="9"/>
      <c r="N306" s="9"/>
      <c r="O306" s="9"/>
      <c r="P306" s="9"/>
      <c r="Q306" s="9"/>
      <c r="R306" s="9"/>
    </row>
    <row r="307" spans="1:18" x14ac:dyDescent="0.2">
      <c r="A307" s="9"/>
      <c r="B307" s="9"/>
      <c r="C307" s="9"/>
      <c r="D307" s="9"/>
      <c r="E307" s="9"/>
      <c r="F307" s="9"/>
      <c r="G307" s="9"/>
      <c r="H307" s="9"/>
      <c r="I307" s="9"/>
      <c r="J307" s="9"/>
      <c r="K307" s="9"/>
      <c r="L307" s="9"/>
      <c r="M307" s="9"/>
      <c r="N307" s="9"/>
      <c r="O307" s="9"/>
      <c r="P307" s="9"/>
      <c r="Q307" s="9"/>
      <c r="R307" s="9"/>
    </row>
    <row r="308" spans="1:18" x14ac:dyDescent="0.2">
      <c r="A308" s="9"/>
      <c r="B308" s="9"/>
      <c r="C308" s="9"/>
      <c r="D308" s="9"/>
      <c r="E308" s="9"/>
      <c r="F308" s="9"/>
      <c r="G308" s="9"/>
      <c r="H308" s="9"/>
      <c r="I308" s="9"/>
      <c r="J308" s="9"/>
      <c r="K308" s="9"/>
      <c r="L308" s="9"/>
      <c r="M308" s="9"/>
      <c r="N308" s="9"/>
      <c r="O308" s="9"/>
      <c r="P308" s="9"/>
      <c r="Q308" s="9"/>
      <c r="R308" s="9"/>
    </row>
    <row r="309" spans="1:18" x14ac:dyDescent="0.2">
      <c r="A309" s="9"/>
      <c r="B309" s="9"/>
      <c r="C309" s="9"/>
      <c r="D309" s="9"/>
      <c r="E309" s="9"/>
      <c r="F309" s="9"/>
      <c r="G309" s="9"/>
      <c r="H309" s="9"/>
      <c r="I309" s="9"/>
      <c r="J309" s="9"/>
      <c r="K309" s="9"/>
      <c r="L309" s="9"/>
      <c r="M309" s="9"/>
      <c r="N309" s="9"/>
      <c r="O309" s="9"/>
      <c r="P309" s="9"/>
      <c r="Q309" s="9"/>
      <c r="R309" s="9"/>
    </row>
    <row r="310" spans="1:18" x14ac:dyDescent="0.2">
      <c r="A310" s="9"/>
      <c r="B310" s="9"/>
      <c r="C310" s="9"/>
      <c r="D310" s="9"/>
      <c r="E310" s="9"/>
      <c r="F310" s="9"/>
      <c r="G310" s="9"/>
      <c r="H310" s="9"/>
      <c r="I310" s="9"/>
      <c r="J310" s="9"/>
      <c r="K310" s="9"/>
      <c r="L310" s="9"/>
      <c r="M310" s="9"/>
      <c r="N310" s="9"/>
      <c r="O310" s="9"/>
      <c r="P310" s="9"/>
      <c r="Q310" s="9"/>
      <c r="R310" s="9"/>
    </row>
    <row r="311" spans="1:18" x14ac:dyDescent="0.2">
      <c r="A311" s="9"/>
      <c r="B311" s="9"/>
      <c r="C311" s="9"/>
      <c r="D311" s="9"/>
      <c r="E311" s="9"/>
      <c r="F311" s="9"/>
      <c r="G311" s="9"/>
      <c r="H311" s="9"/>
      <c r="I311" s="9"/>
      <c r="J311" s="9"/>
      <c r="K311" s="9"/>
      <c r="L311" s="9"/>
      <c r="M311" s="9"/>
      <c r="N311" s="9"/>
      <c r="O311" s="9"/>
      <c r="P311" s="9"/>
      <c r="Q311" s="9"/>
      <c r="R311" s="9"/>
    </row>
    <row r="312" spans="1:18" x14ac:dyDescent="0.2">
      <c r="A312" s="9"/>
      <c r="B312" s="9"/>
      <c r="C312" s="9"/>
      <c r="D312" s="9"/>
      <c r="E312" s="9"/>
      <c r="F312" s="9"/>
      <c r="G312" s="9"/>
      <c r="H312" s="9"/>
      <c r="I312" s="9"/>
      <c r="J312" s="9"/>
      <c r="K312" s="9"/>
      <c r="L312" s="9"/>
      <c r="M312" s="9"/>
      <c r="N312" s="9"/>
      <c r="O312" s="9"/>
      <c r="P312" s="9"/>
      <c r="Q312" s="9"/>
      <c r="R312" s="9"/>
    </row>
    <row r="313" spans="1:18" x14ac:dyDescent="0.2">
      <c r="A313" s="9"/>
      <c r="B313" s="9"/>
      <c r="C313" s="9"/>
      <c r="D313" s="9"/>
      <c r="E313" s="9"/>
      <c r="F313" s="9"/>
      <c r="G313" s="9"/>
      <c r="H313" s="9"/>
      <c r="I313" s="9"/>
      <c r="J313" s="9"/>
      <c r="K313" s="9"/>
      <c r="L313" s="9"/>
      <c r="M313" s="9"/>
      <c r="N313" s="9"/>
      <c r="O313" s="9"/>
      <c r="P313" s="9"/>
      <c r="Q313" s="9"/>
      <c r="R313" s="9"/>
    </row>
  </sheetData>
  <pageMargins left="0.7" right="0.7" top="0.75" bottom="0.75" header="0.3" footer="0.3"/>
  <pageSetup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94D0C-D554-3C43-8BC7-863701216AAC}">
  <dimension ref="A1:F63"/>
  <sheetViews>
    <sheetView topLeftCell="B42" workbookViewId="0">
      <selection activeCell="F58" sqref="F58"/>
    </sheetView>
  </sheetViews>
  <sheetFormatPr baseColWidth="10" defaultRowHeight="16" x14ac:dyDescent="0.2"/>
  <cols>
    <col min="1" max="1" width="120" style="17" customWidth="1"/>
    <col min="2" max="2" width="21.83203125" style="17" customWidth="1"/>
    <col min="3" max="3" width="10.6640625" style="17" customWidth="1"/>
    <col min="4" max="4" width="119.33203125" customWidth="1"/>
    <col min="5" max="5" width="21.5" customWidth="1"/>
  </cols>
  <sheetData>
    <row r="1" spans="1:5" ht="48" x14ac:dyDescent="0.55000000000000004">
      <c r="A1" s="23" t="s">
        <v>189</v>
      </c>
      <c r="B1" s="23"/>
    </row>
    <row r="3" spans="1:5" ht="64" x14ac:dyDescent="0.2">
      <c r="A3" s="84" t="s">
        <v>289</v>
      </c>
      <c r="B3" s="24"/>
    </row>
    <row r="5" spans="1:5" ht="43" x14ac:dyDescent="0.2">
      <c r="A5" s="25" t="s">
        <v>190</v>
      </c>
      <c r="B5" s="25"/>
    </row>
    <row r="7" spans="1:5" ht="64" x14ac:dyDescent="0.2">
      <c r="A7" s="84" t="s">
        <v>290</v>
      </c>
      <c r="B7" s="24"/>
    </row>
    <row r="8" spans="1:5" ht="96" x14ac:dyDescent="0.2">
      <c r="A8" s="84" t="s">
        <v>291</v>
      </c>
      <c r="B8" s="24"/>
    </row>
    <row r="9" spans="1:5" ht="64" x14ac:dyDescent="0.2">
      <c r="A9" s="84" t="s">
        <v>292</v>
      </c>
      <c r="B9" s="24"/>
    </row>
    <row r="11" spans="1:5" s="27" customFormat="1" x14ac:dyDescent="0.2">
      <c r="A11" s="26"/>
      <c r="B11" s="26"/>
      <c r="C11" s="26"/>
    </row>
    <row r="12" spans="1:5" ht="154" x14ac:dyDescent="0.25">
      <c r="A12" s="28" t="s">
        <v>435</v>
      </c>
      <c r="B12" s="28"/>
    </row>
    <row r="13" spans="1:5" ht="25" x14ac:dyDescent="0.3">
      <c r="A13" s="51" t="s">
        <v>187</v>
      </c>
      <c r="B13" s="52" t="s">
        <v>187</v>
      </c>
      <c r="C13" s="51"/>
      <c r="D13" s="224" t="s">
        <v>493</v>
      </c>
      <c r="E13" s="52" t="s">
        <v>278</v>
      </c>
    </row>
    <row r="14" spans="1:5" ht="24" x14ac:dyDescent="0.3">
      <c r="A14" s="51"/>
      <c r="B14" s="52"/>
      <c r="C14" s="51"/>
      <c r="D14" s="54"/>
      <c r="E14" s="55"/>
    </row>
    <row r="15" spans="1:5" ht="23" x14ac:dyDescent="0.25">
      <c r="A15" s="56" t="s">
        <v>4</v>
      </c>
      <c r="B15" s="57"/>
      <c r="C15" s="56"/>
      <c r="D15" s="56" t="s">
        <v>4</v>
      </c>
      <c r="E15" s="55"/>
    </row>
    <row r="16" spans="1:5" ht="23" x14ac:dyDescent="0.25">
      <c r="A16" s="58" t="s">
        <v>191</v>
      </c>
      <c r="B16" s="59"/>
      <c r="C16" s="58"/>
      <c r="D16" s="58" t="s">
        <v>191</v>
      </c>
      <c r="E16" s="55"/>
    </row>
    <row r="17" spans="1:5" ht="24" x14ac:dyDescent="0.25">
      <c r="A17" s="60" t="s">
        <v>192</v>
      </c>
      <c r="B17" s="262">
        <v>65600</v>
      </c>
      <c r="C17" s="60"/>
      <c r="D17" s="60" t="s">
        <v>192</v>
      </c>
      <c r="E17" s="262">
        <v>65600</v>
      </c>
    </row>
    <row r="18" spans="1:5" ht="23" x14ac:dyDescent="0.25">
      <c r="A18" s="64" t="s">
        <v>481</v>
      </c>
      <c r="B18" s="262">
        <v>3671890</v>
      </c>
      <c r="C18" s="60"/>
      <c r="D18" s="64" t="s">
        <v>481</v>
      </c>
      <c r="E18" s="262">
        <v>3671890</v>
      </c>
    </row>
    <row r="19" spans="1:5" ht="24" x14ac:dyDescent="0.25">
      <c r="A19" s="62" t="s">
        <v>436</v>
      </c>
      <c r="B19" s="267">
        <v>2418510</v>
      </c>
      <c r="C19" s="62"/>
      <c r="D19" s="62" t="s">
        <v>436</v>
      </c>
      <c r="E19" s="267">
        <v>2418510</v>
      </c>
    </row>
    <row r="20" spans="1:5" ht="24" x14ac:dyDescent="0.25">
      <c r="A20" s="62"/>
      <c r="B20" s="63"/>
      <c r="C20" s="62"/>
      <c r="D20" s="60" t="s">
        <v>437</v>
      </c>
      <c r="E20" s="268">
        <v>1500000</v>
      </c>
    </row>
    <row r="21" spans="1:5" ht="23" x14ac:dyDescent="0.25">
      <c r="A21" s="62"/>
      <c r="B21" s="63"/>
      <c r="C21" s="62"/>
      <c r="D21" s="62"/>
      <c r="E21" s="55"/>
    </row>
    <row r="22" spans="1:5" ht="23" x14ac:dyDescent="0.25">
      <c r="A22" s="56" t="s">
        <v>12</v>
      </c>
      <c r="B22" s="57"/>
      <c r="C22" s="56"/>
      <c r="D22" s="56" t="s">
        <v>12</v>
      </c>
      <c r="E22" s="55"/>
    </row>
    <row r="23" spans="1:5" ht="23" x14ac:dyDescent="0.25">
      <c r="A23" s="58" t="s">
        <v>193</v>
      </c>
      <c r="B23" s="59"/>
      <c r="C23" s="58"/>
      <c r="D23" s="58" t="s">
        <v>193</v>
      </c>
      <c r="E23" s="55"/>
    </row>
    <row r="24" spans="1:5" ht="24" x14ac:dyDescent="0.25">
      <c r="A24" s="60" t="s">
        <v>432</v>
      </c>
      <c r="B24" s="262">
        <v>2287</v>
      </c>
      <c r="C24" s="58"/>
      <c r="D24" s="60" t="s">
        <v>432</v>
      </c>
      <c r="E24" s="262">
        <v>2287</v>
      </c>
    </row>
    <row r="25" spans="1:5" ht="23" x14ac:dyDescent="0.25">
      <c r="A25" s="64" t="s">
        <v>194</v>
      </c>
      <c r="B25" s="262">
        <v>5751800</v>
      </c>
      <c r="C25" s="64"/>
      <c r="D25" s="64" t="s">
        <v>194</v>
      </c>
      <c r="E25" s="262">
        <v>5751800</v>
      </c>
    </row>
    <row r="26" spans="1:5" ht="24" x14ac:dyDescent="0.25">
      <c r="A26" s="64"/>
      <c r="B26" s="55"/>
      <c r="C26" s="64"/>
      <c r="D26" s="60" t="s">
        <v>207</v>
      </c>
      <c r="E26" s="264">
        <v>1148199</v>
      </c>
    </row>
    <row r="27" spans="1:5" ht="24" x14ac:dyDescent="0.25">
      <c r="A27" s="56"/>
      <c r="B27" s="57"/>
      <c r="C27" s="56"/>
      <c r="D27" s="60" t="s">
        <v>208</v>
      </c>
      <c r="E27" s="270">
        <v>997714</v>
      </c>
    </row>
    <row r="28" spans="1:5" ht="23" x14ac:dyDescent="0.25">
      <c r="A28" s="58"/>
      <c r="B28" s="59"/>
      <c r="C28" s="58"/>
      <c r="D28" s="62"/>
      <c r="E28" s="55"/>
    </row>
    <row r="29" spans="1:5" ht="23" x14ac:dyDescent="0.25">
      <c r="A29" s="56" t="s">
        <v>0</v>
      </c>
      <c r="B29" s="57"/>
      <c r="C29" s="56"/>
      <c r="D29" s="56" t="s">
        <v>0</v>
      </c>
      <c r="E29" s="55"/>
    </row>
    <row r="30" spans="1:5" ht="23" x14ac:dyDescent="0.25">
      <c r="A30" s="58" t="s">
        <v>195</v>
      </c>
      <c r="B30" s="59"/>
      <c r="C30" s="58"/>
      <c r="D30" s="58" t="s">
        <v>195</v>
      </c>
      <c r="E30" s="55"/>
    </row>
    <row r="31" spans="1:5" ht="24" x14ac:dyDescent="0.25">
      <c r="A31" s="62" t="s">
        <v>280</v>
      </c>
      <c r="B31" s="262">
        <f>11863-8511</f>
        <v>3352</v>
      </c>
      <c r="C31" s="60"/>
      <c r="D31" s="62" t="s">
        <v>280</v>
      </c>
      <c r="E31" s="262">
        <f>11863-8511</f>
        <v>3352</v>
      </c>
    </row>
    <row r="32" spans="1:5" ht="24" x14ac:dyDescent="0.25">
      <c r="A32" s="60" t="s">
        <v>196</v>
      </c>
      <c r="B32" s="262">
        <f>315071+15106</f>
        <v>330177</v>
      </c>
      <c r="C32" s="60"/>
      <c r="D32" s="60" t="s">
        <v>196</v>
      </c>
      <c r="E32" s="262">
        <f>315071+15106</f>
        <v>330177</v>
      </c>
    </row>
    <row r="33" spans="1:5" ht="24" x14ac:dyDescent="0.25">
      <c r="A33" s="60" t="s">
        <v>197</v>
      </c>
      <c r="B33" s="263">
        <f>9527978-6508</f>
        <v>9521470</v>
      </c>
      <c r="C33" s="62"/>
      <c r="D33" s="60" t="s">
        <v>197</v>
      </c>
      <c r="E33" s="263">
        <f>9527978-6508</f>
        <v>9521470</v>
      </c>
    </row>
    <row r="34" spans="1:5" ht="23" x14ac:dyDescent="0.25">
      <c r="A34" s="62"/>
      <c r="B34" s="57"/>
      <c r="C34" s="56"/>
      <c r="D34" s="56"/>
      <c r="E34" s="55"/>
    </row>
    <row r="35" spans="1:5" ht="23" x14ac:dyDescent="0.25">
      <c r="A35" s="56" t="s">
        <v>198</v>
      </c>
      <c r="B35" s="57"/>
      <c r="C35" s="56"/>
      <c r="D35" s="56" t="s">
        <v>198</v>
      </c>
      <c r="E35" s="55"/>
    </row>
    <row r="36" spans="1:5" ht="23" x14ac:dyDescent="0.25">
      <c r="A36" s="58" t="s">
        <v>199</v>
      </c>
      <c r="B36" s="59"/>
      <c r="C36" s="58"/>
      <c r="D36" s="58" t="s">
        <v>199</v>
      </c>
      <c r="E36" s="55"/>
    </row>
    <row r="37" spans="1:5" ht="23" x14ac:dyDescent="0.25">
      <c r="A37" s="64" t="s">
        <v>482</v>
      </c>
      <c r="B37" s="262">
        <v>6697643</v>
      </c>
      <c r="C37" s="60"/>
      <c r="D37" s="64" t="s">
        <v>482</v>
      </c>
      <c r="E37" s="262">
        <v>6697643</v>
      </c>
    </row>
    <row r="38" spans="1:5" ht="23" x14ac:dyDescent="0.25">
      <c r="A38" s="64" t="s">
        <v>465</v>
      </c>
      <c r="B38" s="269"/>
      <c r="C38" s="62"/>
      <c r="D38" s="64" t="s">
        <v>465</v>
      </c>
      <c r="E38" s="269"/>
    </row>
    <row r="39" spans="1:5" ht="23" x14ac:dyDescent="0.25">
      <c r="A39" s="56"/>
      <c r="B39" s="57"/>
      <c r="C39" s="56"/>
      <c r="D39" s="67"/>
      <c r="E39" s="55"/>
    </row>
    <row r="40" spans="1:5" ht="23" x14ac:dyDescent="0.25">
      <c r="A40" s="56" t="s">
        <v>1</v>
      </c>
      <c r="B40" s="57"/>
      <c r="C40" s="56"/>
      <c r="D40" s="56" t="s">
        <v>1</v>
      </c>
      <c r="E40" s="55"/>
    </row>
    <row r="41" spans="1:5" ht="23" x14ac:dyDescent="0.25">
      <c r="A41" s="67" t="s">
        <v>200</v>
      </c>
      <c r="B41" s="68"/>
      <c r="C41" s="67"/>
      <c r="D41" s="67" t="s">
        <v>200</v>
      </c>
      <c r="E41" s="55"/>
    </row>
    <row r="42" spans="1:5" ht="23" x14ac:dyDescent="0.25">
      <c r="A42" s="64" t="s">
        <v>466</v>
      </c>
      <c r="B42" s="225">
        <v>840500</v>
      </c>
      <c r="C42" s="266"/>
      <c r="D42" s="64" t="s">
        <v>466</v>
      </c>
      <c r="E42" s="225">
        <v>840500</v>
      </c>
    </row>
    <row r="43" spans="1:5" ht="24" x14ac:dyDescent="0.25">
      <c r="A43" s="60" t="s">
        <v>201</v>
      </c>
      <c r="B43" s="225">
        <v>4970001</v>
      </c>
      <c r="C43" s="60"/>
      <c r="D43" s="60" t="s">
        <v>201</v>
      </c>
      <c r="E43" s="225">
        <v>4970001</v>
      </c>
    </row>
    <row r="44" spans="1:5" ht="23" x14ac:dyDescent="0.25">
      <c r="A44" s="64" t="s">
        <v>468</v>
      </c>
      <c r="B44" s="225">
        <v>3379321</v>
      </c>
      <c r="C44" s="60"/>
      <c r="D44" s="64" t="s">
        <v>468</v>
      </c>
      <c r="E44" s="225">
        <v>3379321</v>
      </c>
    </row>
    <row r="45" spans="1:5" ht="23" x14ac:dyDescent="0.25">
      <c r="A45" s="64" t="s">
        <v>483</v>
      </c>
      <c r="B45" s="225">
        <v>2892397</v>
      </c>
      <c r="C45" s="60"/>
      <c r="D45" s="64" t="s">
        <v>483</v>
      </c>
      <c r="E45" s="225">
        <v>2892397</v>
      </c>
    </row>
    <row r="46" spans="1:5" ht="24" x14ac:dyDescent="0.25">
      <c r="A46" s="60" t="s">
        <v>476</v>
      </c>
      <c r="B46" s="225">
        <v>16787156</v>
      </c>
      <c r="C46" s="60"/>
      <c r="D46" s="60" t="s">
        <v>476</v>
      </c>
      <c r="E46" s="225">
        <v>16787156</v>
      </c>
    </row>
    <row r="47" spans="1:5" ht="24" x14ac:dyDescent="0.25">
      <c r="A47" s="60" t="s">
        <v>192</v>
      </c>
      <c r="B47" s="225">
        <v>6854500</v>
      </c>
      <c r="C47" s="60"/>
      <c r="D47" s="60" t="s">
        <v>192</v>
      </c>
      <c r="E47" s="225">
        <v>6854500</v>
      </c>
    </row>
    <row r="48" spans="1:5" ht="24" x14ac:dyDescent="0.25">
      <c r="A48" s="60" t="s">
        <v>202</v>
      </c>
      <c r="B48" s="225">
        <v>4272920</v>
      </c>
      <c r="C48" s="60"/>
      <c r="D48" s="60" t="s">
        <v>202</v>
      </c>
      <c r="E48" s="225">
        <v>4272920</v>
      </c>
    </row>
    <row r="49" spans="1:6" ht="24" x14ac:dyDescent="0.25">
      <c r="A49" s="60" t="s">
        <v>489</v>
      </c>
      <c r="B49" s="225">
        <v>13850159</v>
      </c>
      <c r="C49" s="60"/>
      <c r="D49" s="60" t="s">
        <v>489</v>
      </c>
      <c r="E49" s="225">
        <v>13850159</v>
      </c>
    </row>
    <row r="50" spans="1:6" ht="24" x14ac:dyDescent="0.25">
      <c r="A50" s="60" t="s">
        <v>203</v>
      </c>
      <c r="B50" s="225">
        <v>21768719</v>
      </c>
      <c r="C50" s="60"/>
      <c r="D50" s="60" t="s">
        <v>203</v>
      </c>
      <c r="E50" s="225">
        <v>21768719</v>
      </c>
    </row>
    <row r="51" spans="1:6" ht="24" x14ac:dyDescent="0.25">
      <c r="A51" s="60" t="s">
        <v>204</v>
      </c>
      <c r="B51" s="225">
        <v>3125309</v>
      </c>
      <c r="C51" s="60"/>
      <c r="D51" s="60" t="s">
        <v>204</v>
      </c>
      <c r="E51" s="225">
        <v>3125309</v>
      </c>
    </row>
    <row r="52" spans="1:6" ht="24" x14ac:dyDescent="0.25">
      <c r="A52" s="60" t="s">
        <v>205</v>
      </c>
      <c r="B52" s="225">
        <v>7073572</v>
      </c>
      <c r="C52" s="60"/>
      <c r="D52" s="60" t="s">
        <v>205</v>
      </c>
      <c r="E52" s="225">
        <v>7073572</v>
      </c>
    </row>
    <row r="53" spans="1:6" ht="24" x14ac:dyDescent="0.25">
      <c r="A53" s="60" t="s">
        <v>282</v>
      </c>
      <c r="B53" s="225">
        <v>4767264</v>
      </c>
      <c r="C53" s="60"/>
      <c r="D53" s="60" t="s">
        <v>282</v>
      </c>
      <c r="E53" s="225">
        <v>4767264</v>
      </c>
    </row>
    <row r="54" spans="1:6" ht="24" x14ac:dyDescent="0.25">
      <c r="A54" s="60" t="s">
        <v>206</v>
      </c>
      <c r="B54" s="225">
        <v>3318466</v>
      </c>
      <c r="C54" s="60"/>
      <c r="D54" s="60" t="s">
        <v>206</v>
      </c>
      <c r="E54" s="225">
        <v>3318466</v>
      </c>
    </row>
    <row r="55" spans="1:6" ht="24" x14ac:dyDescent="0.3">
      <c r="A55" s="51"/>
      <c r="B55" s="52"/>
      <c r="C55" s="60"/>
      <c r="D55" s="64" t="s">
        <v>469</v>
      </c>
      <c r="E55" s="229">
        <v>18166431</v>
      </c>
    </row>
    <row r="56" spans="1:6" ht="24" x14ac:dyDescent="0.3">
      <c r="A56" s="51"/>
      <c r="B56" s="52"/>
      <c r="C56" s="62"/>
      <c r="D56" s="64" t="s">
        <v>431</v>
      </c>
      <c r="E56" s="295">
        <v>10150000</v>
      </c>
      <c r="F56" s="224" t="s">
        <v>494</v>
      </c>
    </row>
    <row r="57" spans="1:6" ht="24" x14ac:dyDescent="0.3">
      <c r="A57" s="51"/>
      <c r="B57" s="52"/>
      <c r="C57" s="51"/>
      <c r="D57" s="54"/>
      <c r="E57" s="55"/>
    </row>
    <row r="58" spans="1:6" ht="24" x14ac:dyDescent="0.3">
      <c r="A58" s="51"/>
      <c r="B58" s="70">
        <f>SUM(B17:B55)</f>
        <v>122363013</v>
      </c>
      <c r="C58" s="51"/>
      <c r="D58" s="54"/>
      <c r="E58" s="70">
        <f>SUM(E17:E56)</f>
        <v>154325357</v>
      </c>
    </row>
    <row r="59" spans="1:6" ht="24" x14ac:dyDescent="0.3">
      <c r="A59" s="51"/>
      <c r="B59" s="51"/>
      <c r="C59" s="51"/>
      <c r="D59" s="54"/>
    </row>
    <row r="60" spans="1:6" ht="24" x14ac:dyDescent="0.3">
      <c r="A60" s="51"/>
      <c r="B60" s="51"/>
      <c r="C60" s="51"/>
      <c r="D60" s="54"/>
    </row>
    <row r="61" spans="1:6" ht="24" x14ac:dyDescent="0.3">
      <c r="A61" s="51"/>
      <c r="B61" s="51"/>
      <c r="C61" s="71"/>
      <c r="D61" s="53"/>
    </row>
    <row r="62" spans="1:6" s="54" customFormat="1" ht="24" x14ac:dyDescent="0.3">
      <c r="A62" s="51"/>
      <c r="B62" s="51"/>
      <c r="C62" s="51"/>
      <c r="D62" s="53"/>
    </row>
    <row r="63" spans="1:6" ht="31" x14ac:dyDescent="0.35">
      <c r="D63" s="30"/>
    </row>
  </sheetData>
  <pageMargins left="0.7" right="0.7" top="0.75" bottom="0.75" header="0.3" footer="0.3"/>
  <pageSetup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51F73A-5350-C14A-90CC-ED13D3A57566}">
  <dimension ref="A1:F65"/>
  <sheetViews>
    <sheetView topLeftCell="B48" workbookViewId="0">
      <selection activeCell="F60" sqref="F60"/>
    </sheetView>
  </sheetViews>
  <sheetFormatPr baseColWidth="10" defaultRowHeight="16" x14ac:dyDescent="0.2"/>
  <cols>
    <col min="1" max="1" width="120" style="17" customWidth="1"/>
    <col min="2" max="2" width="21.83203125" style="17" customWidth="1"/>
    <col min="3" max="3" width="10.6640625" style="17" customWidth="1"/>
    <col min="4" max="4" width="119.33203125" customWidth="1"/>
    <col min="5" max="5" width="21.5" customWidth="1"/>
  </cols>
  <sheetData>
    <row r="1" spans="1:5" ht="48" x14ac:dyDescent="0.55000000000000004">
      <c r="A1" s="23" t="s">
        <v>189</v>
      </c>
      <c r="B1" s="23"/>
    </row>
    <row r="3" spans="1:5" ht="64" x14ac:dyDescent="0.2">
      <c r="A3" s="84" t="s">
        <v>289</v>
      </c>
      <c r="B3" s="24"/>
    </row>
    <row r="5" spans="1:5" ht="43" x14ac:dyDescent="0.2">
      <c r="A5" s="25" t="s">
        <v>190</v>
      </c>
      <c r="B5" s="25"/>
    </row>
    <row r="7" spans="1:5" ht="64" x14ac:dyDescent="0.2">
      <c r="A7" s="84" t="s">
        <v>290</v>
      </c>
      <c r="B7" s="24"/>
    </row>
    <row r="8" spans="1:5" ht="96" x14ac:dyDescent="0.2">
      <c r="A8" s="84" t="s">
        <v>291</v>
      </c>
      <c r="B8" s="24"/>
    </row>
    <row r="9" spans="1:5" ht="64" x14ac:dyDescent="0.2">
      <c r="A9" s="84" t="s">
        <v>292</v>
      </c>
      <c r="B9" s="24"/>
    </row>
    <row r="11" spans="1:5" s="27" customFormat="1" x14ac:dyDescent="0.2">
      <c r="A11" s="26"/>
      <c r="B11" s="26"/>
      <c r="C11" s="26"/>
    </row>
    <row r="12" spans="1:5" ht="154" x14ac:dyDescent="0.25">
      <c r="A12" s="28" t="s">
        <v>435</v>
      </c>
      <c r="B12" s="28"/>
    </row>
    <row r="13" spans="1:5" ht="25" x14ac:dyDescent="0.3">
      <c r="A13" s="51" t="s">
        <v>187</v>
      </c>
      <c r="B13" s="52" t="s">
        <v>187</v>
      </c>
      <c r="C13" s="51"/>
      <c r="D13" s="224" t="s">
        <v>493</v>
      </c>
      <c r="E13" s="52" t="s">
        <v>278</v>
      </c>
    </row>
    <row r="14" spans="1:5" ht="24" x14ac:dyDescent="0.3">
      <c r="A14" s="51"/>
      <c r="B14" s="52"/>
      <c r="C14" s="51"/>
      <c r="D14" s="54"/>
      <c r="E14" s="55"/>
    </row>
    <row r="15" spans="1:5" ht="23" x14ac:dyDescent="0.25">
      <c r="A15" s="56" t="s">
        <v>4</v>
      </c>
      <c r="B15" s="57"/>
      <c r="C15" s="56"/>
      <c r="D15" s="56" t="s">
        <v>4</v>
      </c>
      <c r="E15" s="55"/>
    </row>
    <row r="16" spans="1:5" ht="23" x14ac:dyDescent="0.25">
      <c r="A16" s="58" t="s">
        <v>191</v>
      </c>
      <c r="B16" s="59"/>
      <c r="C16" s="58"/>
      <c r="D16" s="58" t="s">
        <v>191</v>
      </c>
      <c r="E16" s="55"/>
    </row>
    <row r="17" spans="1:5" ht="24" x14ac:dyDescent="0.25">
      <c r="A17" s="60" t="s">
        <v>192</v>
      </c>
      <c r="B17" s="271">
        <v>6894</v>
      </c>
      <c r="C17" s="60"/>
      <c r="D17" s="60" t="s">
        <v>192</v>
      </c>
      <c r="E17" s="271">
        <v>6894</v>
      </c>
    </row>
    <row r="18" spans="1:5" ht="23" x14ac:dyDescent="0.25">
      <c r="A18" s="64" t="s">
        <v>481</v>
      </c>
      <c r="B18" s="271">
        <v>3207377</v>
      </c>
      <c r="C18" s="60"/>
      <c r="D18" s="64" t="s">
        <v>481</v>
      </c>
      <c r="E18" s="271">
        <v>3207377</v>
      </c>
    </row>
    <row r="19" spans="1:5" ht="24" x14ac:dyDescent="0.25">
      <c r="A19" s="62" t="s">
        <v>436</v>
      </c>
      <c r="B19" s="272">
        <v>2069326</v>
      </c>
      <c r="C19" s="62"/>
      <c r="D19" s="62" t="s">
        <v>436</v>
      </c>
      <c r="E19" s="272">
        <v>2069326</v>
      </c>
    </row>
    <row r="20" spans="1:5" ht="24" x14ac:dyDescent="0.25">
      <c r="A20" s="62"/>
      <c r="B20" s="63"/>
      <c r="C20" s="62"/>
      <c r="D20" s="60" t="s">
        <v>437</v>
      </c>
      <c r="E20" s="273">
        <v>1500000</v>
      </c>
    </row>
    <row r="21" spans="1:5" ht="23" x14ac:dyDescent="0.25">
      <c r="A21" s="62"/>
      <c r="B21" s="63"/>
      <c r="C21" s="62"/>
      <c r="D21" s="62"/>
      <c r="E21" s="55"/>
    </row>
    <row r="22" spans="1:5" ht="23" x14ac:dyDescent="0.25">
      <c r="A22" s="56" t="s">
        <v>12</v>
      </c>
      <c r="B22" s="57"/>
      <c r="C22" s="56"/>
      <c r="D22" s="56" t="s">
        <v>12</v>
      </c>
      <c r="E22" s="55"/>
    </row>
    <row r="23" spans="1:5" ht="23" x14ac:dyDescent="0.25">
      <c r="A23" s="58" t="s">
        <v>193</v>
      </c>
      <c r="B23" s="59"/>
      <c r="C23" s="58"/>
      <c r="D23" s="58" t="s">
        <v>193</v>
      </c>
      <c r="E23" s="55"/>
    </row>
    <row r="24" spans="1:5" ht="23" x14ac:dyDescent="0.25">
      <c r="A24" s="64" t="s">
        <v>194</v>
      </c>
      <c r="B24" s="271">
        <v>2592000</v>
      </c>
      <c r="C24" s="64"/>
      <c r="D24" s="64" t="s">
        <v>194</v>
      </c>
      <c r="E24" s="271">
        <v>2592000</v>
      </c>
    </row>
    <row r="25" spans="1:5" ht="23" x14ac:dyDescent="0.25">
      <c r="A25" s="64" t="s">
        <v>433</v>
      </c>
      <c r="B25" s="271">
        <v>1500000</v>
      </c>
      <c r="C25" s="64"/>
      <c r="D25" s="64" t="s">
        <v>433</v>
      </c>
      <c r="E25" s="271">
        <v>1500000</v>
      </c>
    </row>
    <row r="26" spans="1:5" ht="24" x14ac:dyDescent="0.25">
      <c r="A26" s="64"/>
      <c r="B26" s="55"/>
      <c r="C26" s="64"/>
      <c r="D26" s="60" t="s">
        <v>207</v>
      </c>
      <c r="E26" s="274">
        <v>978000</v>
      </c>
    </row>
    <row r="27" spans="1:5" ht="24" x14ac:dyDescent="0.25">
      <c r="A27" s="56"/>
      <c r="B27" s="57"/>
      <c r="C27" s="56"/>
      <c r="D27" s="60" t="s">
        <v>208</v>
      </c>
      <c r="E27" s="275">
        <v>700000</v>
      </c>
    </row>
    <row r="28" spans="1:5" ht="23" x14ac:dyDescent="0.25">
      <c r="A28" s="58"/>
      <c r="B28" s="59"/>
      <c r="C28" s="58"/>
      <c r="D28" s="62"/>
      <c r="E28" s="55"/>
    </row>
    <row r="29" spans="1:5" ht="23" x14ac:dyDescent="0.25">
      <c r="A29" s="56" t="s">
        <v>0</v>
      </c>
      <c r="B29" s="57"/>
      <c r="C29" s="56"/>
      <c r="D29" s="56" t="s">
        <v>0</v>
      </c>
      <c r="E29" s="55"/>
    </row>
    <row r="30" spans="1:5" ht="23" x14ac:dyDescent="0.25">
      <c r="A30" s="58" t="s">
        <v>195</v>
      </c>
      <c r="B30" s="59"/>
      <c r="C30" s="58"/>
      <c r="D30" s="58" t="s">
        <v>195</v>
      </c>
      <c r="E30" s="55"/>
    </row>
    <row r="31" spans="1:5" ht="24" x14ac:dyDescent="0.25">
      <c r="A31" s="62" t="s">
        <v>280</v>
      </c>
      <c r="B31" s="271">
        <v>9000</v>
      </c>
      <c r="C31" s="60"/>
      <c r="D31" s="62" t="s">
        <v>280</v>
      </c>
      <c r="E31" s="271">
        <v>9000</v>
      </c>
    </row>
    <row r="32" spans="1:5" ht="24" x14ac:dyDescent="0.25">
      <c r="A32" s="60" t="s">
        <v>196</v>
      </c>
      <c r="B32" s="271">
        <v>619425</v>
      </c>
      <c r="C32" s="60"/>
      <c r="D32" s="60" t="s">
        <v>196</v>
      </c>
      <c r="E32" s="271">
        <v>619425</v>
      </c>
    </row>
    <row r="33" spans="1:5" ht="24" x14ac:dyDescent="0.25">
      <c r="A33" s="60" t="s">
        <v>197</v>
      </c>
      <c r="B33" s="276">
        <v>9152000</v>
      </c>
      <c r="C33" s="62"/>
      <c r="D33" s="60" t="s">
        <v>197</v>
      </c>
      <c r="E33" s="276">
        <v>9152000</v>
      </c>
    </row>
    <row r="34" spans="1:5" ht="23" x14ac:dyDescent="0.25">
      <c r="A34" s="62"/>
      <c r="B34" s="57"/>
      <c r="C34" s="56"/>
      <c r="D34" s="56"/>
      <c r="E34" s="55"/>
    </row>
    <row r="35" spans="1:5" ht="23" x14ac:dyDescent="0.25">
      <c r="A35" s="56" t="s">
        <v>198</v>
      </c>
      <c r="B35" s="57"/>
      <c r="C35" s="56"/>
      <c r="D35" s="56" t="s">
        <v>198</v>
      </c>
      <c r="E35" s="55"/>
    </row>
    <row r="36" spans="1:5" ht="23" x14ac:dyDescent="0.25">
      <c r="A36" s="58" t="s">
        <v>199</v>
      </c>
      <c r="B36" s="59"/>
      <c r="C36" s="58"/>
      <c r="D36" s="58" t="s">
        <v>199</v>
      </c>
      <c r="E36" s="55"/>
    </row>
    <row r="37" spans="1:5" ht="23" x14ac:dyDescent="0.25">
      <c r="A37" s="64" t="s">
        <v>482</v>
      </c>
      <c r="B37" s="271">
        <v>7021000</v>
      </c>
      <c r="C37" s="60"/>
      <c r="D37" s="64" t="s">
        <v>482</v>
      </c>
      <c r="E37" s="271">
        <v>7021000</v>
      </c>
    </row>
    <row r="38" spans="1:5" ht="23" x14ac:dyDescent="0.25">
      <c r="A38" s="64" t="s">
        <v>465</v>
      </c>
      <c r="B38" s="269"/>
      <c r="C38" s="62"/>
      <c r="D38" s="64" t="s">
        <v>465</v>
      </c>
      <c r="E38" s="269"/>
    </row>
    <row r="39" spans="1:5" ht="23" x14ac:dyDescent="0.25">
      <c r="A39" s="56"/>
      <c r="B39" s="57"/>
      <c r="C39" s="56"/>
      <c r="D39" s="67"/>
      <c r="E39" s="55"/>
    </row>
    <row r="40" spans="1:5" ht="23" x14ac:dyDescent="0.25">
      <c r="A40" s="56" t="s">
        <v>1</v>
      </c>
      <c r="B40" s="57"/>
      <c r="C40" s="56"/>
      <c r="D40" s="56" t="s">
        <v>1</v>
      </c>
      <c r="E40" s="55"/>
    </row>
    <row r="41" spans="1:5" ht="23" x14ac:dyDescent="0.25">
      <c r="A41" s="67" t="s">
        <v>200</v>
      </c>
      <c r="B41" s="68"/>
      <c r="C41" s="67"/>
      <c r="D41" s="67" t="s">
        <v>200</v>
      </c>
      <c r="E41" s="55"/>
    </row>
    <row r="42" spans="1:5" ht="23" x14ac:dyDescent="0.25">
      <c r="A42" s="64" t="s">
        <v>466</v>
      </c>
      <c r="B42" s="225">
        <v>587818</v>
      </c>
      <c r="C42" s="266"/>
      <c r="D42" s="64" t="s">
        <v>466</v>
      </c>
      <c r="E42" s="225">
        <v>587818</v>
      </c>
    </row>
    <row r="43" spans="1:5" ht="24" x14ac:dyDescent="0.25">
      <c r="A43" s="60" t="s">
        <v>201</v>
      </c>
      <c r="B43" s="225">
        <v>4500000</v>
      </c>
      <c r="C43" s="60"/>
      <c r="D43" s="60" t="s">
        <v>201</v>
      </c>
      <c r="E43" s="225">
        <v>4500000</v>
      </c>
    </row>
    <row r="44" spans="1:5" ht="24" x14ac:dyDescent="0.25">
      <c r="A44" s="60" t="s">
        <v>423</v>
      </c>
      <c r="B44" s="225">
        <v>5692</v>
      </c>
      <c r="C44" s="60"/>
      <c r="D44" s="60" t="s">
        <v>423</v>
      </c>
      <c r="E44" s="225">
        <v>5692</v>
      </c>
    </row>
    <row r="45" spans="1:5" ht="23" x14ac:dyDescent="0.25">
      <c r="A45" s="64" t="s">
        <v>468</v>
      </c>
      <c r="B45" s="225">
        <v>2937000</v>
      </c>
      <c r="C45" s="60"/>
      <c r="D45" s="64" t="s">
        <v>468</v>
      </c>
      <c r="E45" s="225">
        <v>2937000</v>
      </c>
    </row>
    <row r="46" spans="1:5" ht="23" x14ac:dyDescent="0.25">
      <c r="A46" s="64" t="s">
        <v>483</v>
      </c>
      <c r="B46" s="225">
        <v>3948915</v>
      </c>
      <c r="C46" s="60"/>
      <c r="D46" s="64" t="s">
        <v>483</v>
      </c>
      <c r="E46" s="225">
        <v>3948915</v>
      </c>
    </row>
    <row r="47" spans="1:5" ht="24" x14ac:dyDescent="0.25">
      <c r="A47" s="60" t="s">
        <v>476</v>
      </c>
      <c r="B47" s="225">
        <v>16936000</v>
      </c>
      <c r="C47" s="60"/>
      <c r="D47" s="60" t="s">
        <v>476</v>
      </c>
      <c r="E47" s="225">
        <v>16936000</v>
      </c>
    </row>
    <row r="48" spans="1:5" ht="24" x14ac:dyDescent="0.25">
      <c r="A48" s="60" t="s">
        <v>192</v>
      </c>
      <c r="B48" s="225">
        <v>5384571</v>
      </c>
      <c r="C48" s="60"/>
      <c r="D48" s="60" t="s">
        <v>192</v>
      </c>
      <c r="E48" s="225">
        <v>5384571</v>
      </c>
    </row>
    <row r="49" spans="1:6" ht="24" x14ac:dyDescent="0.25">
      <c r="A49" s="60" t="s">
        <v>202</v>
      </c>
      <c r="B49" s="225">
        <v>5000000</v>
      </c>
      <c r="C49" s="60"/>
      <c r="D49" s="60" t="s">
        <v>202</v>
      </c>
      <c r="E49" s="225">
        <v>5000000</v>
      </c>
    </row>
    <row r="50" spans="1:6" ht="24" x14ac:dyDescent="0.25">
      <c r="A50" s="60" t="s">
        <v>489</v>
      </c>
      <c r="B50" s="225">
        <v>16100000</v>
      </c>
      <c r="C50" s="60"/>
      <c r="D50" s="60" t="s">
        <v>489</v>
      </c>
      <c r="E50" s="225">
        <v>16100000</v>
      </c>
    </row>
    <row r="51" spans="1:6" ht="24" x14ac:dyDescent="0.25">
      <c r="A51" s="60" t="s">
        <v>203</v>
      </c>
      <c r="B51" s="225">
        <v>25225275</v>
      </c>
      <c r="C51" s="60"/>
      <c r="D51" s="60" t="s">
        <v>203</v>
      </c>
      <c r="E51" s="225">
        <v>25225275</v>
      </c>
    </row>
    <row r="52" spans="1:6" ht="24" x14ac:dyDescent="0.25">
      <c r="A52" s="60" t="s">
        <v>204</v>
      </c>
      <c r="B52" s="225">
        <v>4836369</v>
      </c>
      <c r="C52" s="60"/>
      <c r="D52" s="60" t="s">
        <v>204</v>
      </c>
      <c r="E52" s="225">
        <v>4836369</v>
      </c>
    </row>
    <row r="53" spans="1:6" ht="24" x14ac:dyDescent="0.25">
      <c r="A53" s="60" t="s">
        <v>205</v>
      </c>
      <c r="B53" s="225">
        <v>6324815</v>
      </c>
      <c r="C53" s="60"/>
      <c r="D53" s="60" t="s">
        <v>205</v>
      </c>
      <c r="E53" s="225">
        <v>6324815</v>
      </c>
    </row>
    <row r="54" spans="1:6" ht="24" x14ac:dyDescent="0.25">
      <c r="A54" s="60" t="s">
        <v>282</v>
      </c>
      <c r="B54" s="225">
        <v>6862600</v>
      </c>
      <c r="C54" s="60"/>
      <c r="D54" s="60" t="s">
        <v>282</v>
      </c>
      <c r="E54" s="225">
        <v>6862600</v>
      </c>
    </row>
    <row r="55" spans="1:6" ht="24" x14ac:dyDescent="0.25">
      <c r="A55" s="60" t="s">
        <v>206</v>
      </c>
      <c r="B55" s="225">
        <v>4155538</v>
      </c>
      <c r="C55" s="60"/>
      <c r="D55" s="60" t="s">
        <v>206</v>
      </c>
      <c r="E55" s="225">
        <v>4155538</v>
      </c>
    </row>
    <row r="56" spans="1:6" ht="24" x14ac:dyDescent="0.25">
      <c r="A56" s="62" t="s">
        <v>284</v>
      </c>
      <c r="B56" s="225">
        <v>653773</v>
      </c>
      <c r="C56" s="60"/>
      <c r="D56" s="60" t="s">
        <v>284</v>
      </c>
      <c r="E56" s="225">
        <v>653773</v>
      </c>
    </row>
    <row r="57" spans="1:6" ht="24" x14ac:dyDescent="0.3">
      <c r="A57" s="51"/>
      <c r="B57" s="52"/>
      <c r="C57" s="60"/>
      <c r="D57" s="64" t="s">
        <v>469</v>
      </c>
      <c r="E57" s="229">
        <v>18685291</v>
      </c>
    </row>
    <row r="58" spans="1:6" ht="24" x14ac:dyDescent="0.3">
      <c r="A58" s="51"/>
      <c r="B58" s="52"/>
      <c r="C58" s="62"/>
      <c r="D58" s="64" t="s">
        <v>431</v>
      </c>
      <c r="E58" s="295">
        <v>10150000</v>
      </c>
      <c r="F58" s="224" t="s">
        <v>494</v>
      </c>
    </row>
    <row r="59" spans="1:6" ht="24" x14ac:dyDescent="0.3">
      <c r="A59" s="51"/>
      <c r="B59" s="52"/>
      <c r="C59" s="51"/>
      <c r="D59" s="54"/>
      <c r="E59" s="55"/>
    </row>
    <row r="60" spans="1:6" ht="24" x14ac:dyDescent="0.3">
      <c r="A60" s="51"/>
      <c r="B60" s="70">
        <f>SUM(B17:B57)</f>
        <v>129635388</v>
      </c>
      <c r="C60" s="51"/>
      <c r="D60" s="54"/>
      <c r="E60" s="70">
        <f>SUM(E17:E58)</f>
        <v>161648679</v>
      </c>
    </row>
    <row r="61" spans="1:6" ht="24" x14ac:dyDescent="0.3">
      <c r="A61" s="51"/>
      <c r="B61" s="51"/>
      <c r="C61" s="51"/>
      <c r="D61" s="54"/>
    </row>
    <row r="62" spans="1:6" ht="24" x14ac:dyDescent="0.3">
      <c r="A62" s="51"/>
      <c r="B62" s="51"/>
      <c r="C62" s="51"/>
      <c r="D62" s="54"/>
    </row>
    <row r="63" spans="1:6" ht="24" x14ac:dyDescent="0.3">
      <c r="A63" s="51"/>
      <c r="B63" s="51"/>
      <c r="C63" s="71"/>
      <c r="D63" s="53"/>
    </row>
    <row r="64" spans="1:6" s="54" customFormat="1" ht="24" x14ac:dyDescent="0.3">
      <c r="A64" s="51"/>
      <c r="B64" s="51"/>
      <c r="C64" s="51"/>
      <c r="D64" s="53"/>
    </row>
    <row r="65" spans="4:4" ht="31" x14ac:dyDescent="0.35">
      <c r="D65" s="30"/>
    </row>
  </sheetData>
  <pageMargins left="0.7" right="0.7" top="0.75" bottom="0.75" header="0.3" footer="0.3"/>
  <pageSetup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A6E9A-80E7-0A49-9C66-B413BCFBE84A}">
  <dimension ref="A1:F64"/>
  <sheetViews>
    <sheetView topLeftCell="A45" workbookViewId="0">
      <selection activeCell="D54" sqref="D54"/>
    </sheetView>
  </sheetViews>
  <sheetFormatPr baseColWidth="10" defaultRowHeight="16" x14ac:dyDescent="0.2"/>
  <cols>
    <col min="1" max="1" width="120" style="17" customWidth="1"/>
    <col min="2" max="2" width="21.83203125" style="17" customWidth="1"/>
    <col min="3" max="3" width="10.6640625" style="17" customWidth="1"/>
    <col min="4" max="4" width="119.33203125" customWidth="1"/>
    <col min="5" max="5" width="21.5" customWidth="1"/>
  </cols>
  <sheetData>
    <row r="1" spans="1:5" ht="48" x14ac:dyDescent="0.55000000000000004">
      <c r="A1" s="23" t="s">
        <v>189</v>
      </c>
      <c r="B1" s="23"/>
    </row>
    <row r="3" spans="1:5" ht="64" x14ac:dyDescent="0.2">
      <c r="A3" s="84" t="s">
        <v>289</v>
      </c>
      <c r="B3" s="24"/>
    </row>
    <row r="5" spans="1:5" ht="43" x14ac:dyDescent="0.2">
      <c r="A5" s="25" t="s">
        <v>190</v>
      </c>
      <c r="B5" s="25"/>
    </row>
    <row r="7" spans="1:5" ht="64" x14ac:dyDescent="0.2">
      <c r="A7" s="84" t="s">
        <v>290</v>
      </c>
      <c r="B7" s="24"/>
    </row>
    <row r="8" spans="1:5" ht="96" x14ac:dyDescent="0.2">
      <c r="A8" s="84" t="s">
        <v>291</v>
      </c>
      <c r="B8" s="24"/>
    </row>
    <row r="9" spans="1:5" ht="64" x14ac:dyDescent="0.2">
      <c r="A9" s="84" t="s">
        <v>292</v>
      </c>
      <c r="B9" s="24"/>
    </row>
    <row r="11" spans="1:5" s="27" customFormat="1" x14ac:dyDescent="0.2">
      <c r="A11" s="26"/>
      <c r="B11" s="26"/>
      <c r="C11" s="26"/>
    </row>
    <row r="12" spans="1:5" ht="154" x14ac:dyDescent="0.25">
      <c r="A12" s="28" t="s">
        <v>435</v>
      </c>
      <c r="B12" s="28"/>
    </row>
    <row r="13" spans="1:5" ht="25" x14ac:dyDescent="0.3">
      <c r="A13" s="51" t="s">
        <v>187</v>
      </c>
      <c r="B13" s="277" t="s">
        <v>187</v>
      </c>
      <c r="C13" s="51"/>
      <c r="D13" s="224" t="s">
        <v>493</v>
      </c>
      <c r="E13" s="277" t="s">
        <v>278</v>
      </c>
    </row>
    <row r="14" spans="1:5" ht="24" x14ac:dyDescent="0.3">
      <c r="A14" s="51"/>
      <c r="B14" s="277"/>
      <c r="C14" s="51"/>
      <c r="D14" s="54"/>
      <c r="E14" s="278"/>
    </row>
    <row r="15" spans="1:5" ht="24" x14ac:dyDescent="0.3">
      <c r="A15" s="56" t="s">
        <v>4</v>
      </c>
      <c r="B15" s="57"/>
      <c r="C15" s="56"/>
      <c r="D15" s="56" t="s">
        <v>4</v>
      </c>
      <c r="E15" s="278"/>
    </row>
    <row r="16" spans="1:5" ht="24" x14ac:dyDescent="0.3">
      <c r="A16" s="58" t="s">
        <v>191</v>
      </c>
      <c r="B16" s="59"/>
      <c r="C16" s="58"/>
      <c r="D16" s="58" t="s">
        <v>191</v>
      </c>
      <c r="E16" s="278"/>
    </row>
    <row r="17" spans="1:5" ht="24" x14ac:dyDescent="0.25">
      <c r="A17" s="60" t="s">
        <v>192</v>
      </c>
      <c r="B17" s="269">
        <v>11128</v>
      </c>
      <c r="C17" s="60"/>
      <c r="D17" s="60" t="s">
        <v>192</v>
      </c>
      <c r="E17" s="269">
        <v>11128</v>
      </c>
    </row>
    <row r="18" spans="1:5" ht="23" x14ac:dyDescent="0.25">
      <c r="A18" s="64" t="s">
        <v>481</v>
      </c>
      <c r="B18" s="269">
        <v>4362923</v>
      </c>
      <c r="C18" s="60"/>
      <c r="D18" s="64" t="s">
        <v>481</v>
      </c>
      <c r="E18" s="269">
        <v>4362923</v>
      </c>
    </row>
    <row r="19" spans="1:5" ht="24" x14ac:dyDescent="0.25">
      <c r="A19" s="62" t="s">
        <v>436</v>
      </c>
      <c r="B19" s="269">
        <v>843949</v>
      </c>
      <c r="C19" s="62"/>
      <c r="D19" s="62" t="s">
        <v>436</v>
      </c>
      <c r="E19" s="269">
        <v>843949</v>
      </c>
    </row>
    <row r="20" spans="1:5" ht="24" x14ac:dyDescent="0.25">
      <c r="A20" s="62"/>
      <c r="B20" s="63"/>
      <c r="C20" s="62"/>
      <c r="D20" s="60" t="s">
        <v>437</v>
      </c>
      <c r="E20" s="279">
        <v>1500000</v>
      </c>
    </row>
    <row r="21" spans="1:5" ht="24" x14ac:dyDescent="0.3">
      <c r="A21" s="62"/>
      <c r="B21" s="63"/>
      <c r="C21" s="62"/>
      <c r="D21" s="62"/>
      <c r="E21" s="278"/>
    </row>
    <row r="22" spans="1:5" ht="24" x14ac:dyDescent="0.3">
      <c r="A22" s="56" t="s">
        <v>12</v>
      </c>
      <c r="B22" s="57"/>
      <c r="C22" s="56"/>
      <c r="D22" s="56" t="s">
        <v>12</v>
      </c>
      <c r="E22" s="278"/>
    </row>
    <row r="23" spans="1:5" ht="24" x14ac:dyDescent="0.3">
      <c r="A23" s="58" t="s">
        <v>193</v>
      </c>
      <c r="B23" s="59"/>
      <c r="C23" s="58"/>
      <c r="D23" s="58" t="s">
        <v>193</v>
      </c>
      <c r="E23" s="278"/>
    </row>
    <row r="24" spans="1:5" ht="23" x14ac:dyDescent="0.25">
      <c r="A24" s="64" t="s">
        <v>194</v>
      </c>
      <c r="B24" s="269">
        <v>4314000</v>
      </c>
      <c r="C24" s="64"/>
      <c r="D24" s="64" t="s">
        <v>194</v>
      </c>
      <c r="E24" s="269">
        <v>4314000</v>
      </c>
    </row>
    <row r="25" spans="1:5" ht="24" x14ac:dyDescent="0.25">
      <c r="A25" s="64"/>
      <c r="B25" s="55"/>
      <c r="C25" s="64"/>
      <c r="D25" s="60" t="s">
        <v>207</v>
      </c>
      <c r="E25" s="279">
        <v>136000</v>
      </c>
    </row>
    <row r="26" spans="1:5" ht="24" x14ac:dyDescent="0.25">
      <c r="A26" s="56"/>
      <c r="B26" s="57"/>
      <c r="C26" s="56"/>
      <c r="D26" s="60" t="s">
        <v>208</v>
      </c>
      <c r="E26" s="279">
        <v>410000</v>
      </c>
    </row>
    <row r="27" spans="1:5" ht="24" x14ac:dyDescent="0.3">
      <c r="A27" s="58"/>
      <c r="B27" s="59"/>
      <c r="C27" s="58"/>
      <c r="D27" s="62"/>
      <c r="E27" s="278"/>
    </row>
    <row r="28" spans="1:5" ht="24" x14ac:dyDescent="0.3">
      <c r="A28" s="56" t="s">
        <v>0</v>
      </c>
      <c r="B28" s="57"/>
      <c r="C28" s="56"/>
      <c r="D28" s="56" t="s">
        <v>0</v>
      </c>
      <c r="E28" s="278"/>
    </row>
    <row r="29" spans="1:5" ht="24" x14ac:dyDescent="0.3">
      <c r="A29" s="58" t="s">
        <v>195</v>
      </c>
      <c r="B29" s="59"/>
      <c r="C29" s="58"/>
      <c r="D29" s="58" t="s">
        <v>195</v>
      </c>
      <c r="E29" s="278"/>
    </row>
    <row r="30" spans="1:5" ht="24" x14ac:dyDescent="0.25">
      <c r="A30" s="62" t="s">
        <v>280</v>
      </c>
      <c r="B30" s="269">
        <v>60653</v>
      </c>
      <c r="C30" s="60"/>
      <c r="D30" s="62" t="s">
        <v>280</v>
      </c>
      <c r="E30" s="269">
        <v>60653</v>
      </c>
    </row>
    <row r="31" spans="1:5" ht="24" x14ac:dyDescent="0.25">
      <c r="A31" s="60" t="s">
        <v>196</v>
      </c>
      <c r="B31" s="269">
        <v>584830</v>
      </c>
      <c r="C31" s="60"/>
      <c r="D31" s="60" t="s">
        <v>196</v>
      </c>
      <c r="E31" s="269">
        <v>584830</v>
      </c>
    </row>
    <row r="32" spans="1:5" ht="24" x14ac:dyDescent="0.25">
      <c r="A32" s="60" t="s">
        <v>197</v>
      </c>
      <c r="B32" s="269">
        <v>13724517</v>
      </c>
      <c r="C32" s="62"/>
      <c r="D32" s="60" t="s">
        <v>197</v>
      </c>
      <c r="E32" s="269">
        <v>13724517</v>
      </c>
    </row>
    <row r="33" spans="1:5" ht="24" x14ac:dyDescent="0.3">
      <c r="A33" s="62"/>
      <c r="B33" s="57"/>
      <c r="C33" s="56"/>
      <c r="D33" s="56"/>
      <c r="E33" s="278"/>
    </row>
    <row r="34" spans="1:5" ht="24" x14ac:dyDescent="0.3">
      <c r="A34" s="56" t="s">
        <v>198</v>
      </c>
      <c r="B34" s="57"/>
      <c r="C34" s="56"/>
      <c r="D34" s="56" t="s">
        <v>198</v>
      </c>
      <c r="E34" s="278"/>
    </row>
    <row r="35" spans="1:5" ht="24" x14ac:dyDescent="0.3">
      <c r="A35" s="58" t="s">
        <v>199</v>
      </c>
      <c r="B35" s="59"/>
      <c r="C35" s="58"/>
      <c r="D35" s="58" t="s">
        <v>199</v>
      </c>
      <c r="E35" s="278"/>
    </row>
    <row r="36" spans="1:5" ht="23" x14ac:dyDescent="0.25">
      <c r="A36" s="64" t="s">
        <v>482</v>
      </c>
      <c r="B36" s="66">
        <v>8092210</v>
      </c>
      <c r="C36" s="60"/>
      <c r="D36" s="64" t="s">
        <v>482</v>
      </c>
      <c r="E36" s="66">
        <v>8092210</v>
      </c>
    </row>
    <row r="37" spans="1:5" ht="23" x14ac:dyDescent="0.25">
      <c r="A37" s="64" t="s">
        <v>465</v>
      </c>
      <c r="B37" s="269">
        <v>14790</v>
      </c>
      <c r="C37" s="62"/>
      <c r="D37" s="64" t="s">
        <v>465</v>
      </c>
      <c r="E37" s="269">
        <v>14790</v>
      </c>
    </row>
    <row r="38" spans="1:5" ht="24" x14ac:dyDescent="0.3">
      <c r="A38" s="56"/>
      <c r="B38" s="57"/>
      <c r="C38" s="56"/>
      <c r="D38" s="67"/>
      <c r="E38" s="278"/>
    </row>
    <row r="39" spans="1:5" ht="24" x14ac:dyDescent="0.3">
      <c r="A39" s="56" t="s">
        <v>1</v>
      </c>
      <c r="B39" s="57"/>
      <c r="C39" s="56"/>
      <c r="D39" s="56" t="s">
        <v>1</v>
      </c>
      <c r="E39" s="278"/>
    </row>
    <row r="40" spans="1:5" ht="24" x14ac:dyDescent="0.3">
      <c r="A40" s="67" t="s">
        <v>200</v>
      </c>
      <c r="B40" s="68"/>
      <c r="C40" s="67"/>
      <c r="D40" s="67" t="s">
        <v>200</v>
      </c>
      <c r="E40" s="278"/>
    </row>
    <row r="41" spans="1:5" ht="24" x14ac:dyDescent="0.25">
      <c r="A41" s="60" t="s">
        <v>201</v>
      </c>
      <c r="B41" s="269">
        <v>4900000</v>
      </c>
      <c r="C41" s="60"/>
      <c r="D41" s="60" t="s">
        <v>201</v>
      </c>
      <c r="E41" s="269">
        <v>4900000</v>
      </c>
    </row>
    <row r="42" spans="1:5" ht="23" x14ac:dyDescent="0.25">
      <c r="A42" s="64" t="s">
        <v>468</v>
      </c>
      <c r="B42" s="269">
        <v>3111188</v>
      </c>
      <c r="C42" s="60"/>
      <c r="D42" s="64" t="s">
        <v>468</v>
      </c>
      <c r="E42" s="269">
        <v>3111188</v>
      </c>
    </row>
    <row r="43" spans="1:5" ht="23" x14ac:dyDescent="0.25">
      <c r="A43" s="64" t="s">
        <v>483</v>
      </c>
      <c r="B43" s="269">
        <v>4651645</v>
      </c>
      <c r="C43" s="60"/>
      <c r="D43" s="64" t="s">
        <v>483</v>
      </c>
      <c r="E43" s="269">
        <v>4651645</v>
      </c>
    </row>
    <row r="44" spans="1:5" ht="24" x14ac:dyDescent="0.25">
      <c r="A44" s="60" t="s">
        <v>476</v>
      </c>
      <c r="B44" s="269">
        <v>15100000</v>
      </c>
      <c r="C44" s="60"/>
      <c r="D44" s="60" t="s">
        <v>476</v>
      </c>
      <c r="E44" s="269">
        <v>15100000</v>
      </c>
    </row>
    <row r="45" spans="1:5" ht="24" x14ac:dyDescent="0.25">
      <c r="A45" s="60" t="s">
        <v>192</v>
      </c>
      <c r="B45" s="269">
        <v>5680000</v>
      </c>
      <c r="C45" s="60"/>
      <c r="D45" s="60" t="s">
        <v>192</v>
      </c>
      <c r="E45" s="269">
        <v>5680000</v>
      </c>
    </row>
    <row r="46" spans="1:5" ht="24" x14ac:dyDescent="0.25">
      <c r="A46" s="60" t="s">
        <v>202</v>
      </c>
      <c r="B46" s="269">
        <v>4200000</v>
      </c>
      <c r="C46" s="60"/>
      <c r="D46" s="60" t="s">
        <v>202</v>
      </c>
      <c r="E46" s="269">
        <v>4200000</v>
      </c>
    </row>
    <row r="47" spans="1:5" ht="24" x14ac:dyDescent="0.25">
      <c r="A47" s="60" t="s">
        <v>489</v>
      </c>
      <c r="B47" s="269">
        <v>14641246</v>
      </c>
      <c r="C47" s="60"/>
      <c r="D47" s="60" t="s">
        <v>489</v>
      </c>
      <c r="E47" s="269">
        <v>14641246</v>
      </c>
    </row>
    <row r="48" spans="1:5" ht="24" x14ac:dyDescent="0.25">
      <c r="A48" s="60" t="s">
        <v>203</v>
      </c>
      <c r="B48" s="269">
        <v>30525500</v>
      </c>
      <c r="C48" s="60"/>
      <c r="D48" s="60" t="s">
        <v>203</v>
      </c>
      <c r="E48" s="269">
        <v>30525500</v>
      </c>
    </row>
    <row r="49" spans="1:6" ht="24" x14ac:dyDescent="0.25">
      <c r="A49" s="60" t="s">
        <v>204</v>
      </c>
      <c r="B49" s="269">
        <v>5800000</v>
      </c>
      <c r="C49" s="60"/>
      <c r="D49" s="60" t="s">
        <v>204</v>
      </c>
      <c r="E49" s="269">
        <v>5800000</v>
      </c>
    </row>
    <row r="50" spans="1:6" ht="24" x14ac:dyDescent="0.25">
      <c r="A50" s="60" t="s">
        <v>205</v>
      </c>
      <c r="B50" s="269">
        <v>7083015</v>
      </c>
      <c r="C50" s="60"/>
      <c r="D50" s="60" t="s">
        <v>205</v>
      </c>
      <c r="E50" s="269">
        <v>7083015</v>
      </c>
    </row>
    <row r="51" spans="1:6" ht="24" x14ac:dyDescent="0.25">
      <c r="A51" s="60" t="s">
        <v>282</v>
      </c>
      <c r="B51" s="269">
        <v>4778758</v>
      </c>
      <c r="C51" s="60"/>
      <c r="D51" s="60" t="s">
        <v>282</v>
      </c>
      <c r="E51" s="269">
        <v>4778758</v>
      </c>
    </row>
    <row r="52" spans="1:6" ht="24" x14ac:dyDescent="0.25">
      <c r="A52" s="60" t="s">
        <v>206</v>
      </c>
      <c r="B52" s="269">
        <v>5389592</v>
      </c>
      <c r="C52" s="60"/>
      <c r="D52" s="60" t="s">
        <v>206</v>
      </c>
      <c r="E52" s="269">
        <v>5389592</v>
      </c>
    </row>
    <row r="53" spans="1:6" ht="24" x14ac:dyDescent="0.25">
      <c r="A53" s="62" t="s">
        <v>284</v>
      </c>
      <c r="B53" s="269">
        <v>515583</v>
      </c>
      <c r="C53" s="60"/>
      <c r="D53" s="60" t="s">
        <v>284</v>
      </c>
      <c r="E53" s="269">
        <v>515583</v>
      </c>
    </row>
    <row r="54" spans="1:6" ht="24" x14ac:dyDescent="0.25">
      <c r="A54" s="62" t="s">
        <v>491</v>
      </c>
      <c r="B54" s="269">
        <v>5078524</v>
      </c>
      <c r="C54" s="60"/>
      <c r="D54" s="62" t="s">
        <v>491</v>
      </c>
      <c r="E54" s="269">
        <v>5078524</v>
      </c>
    </row>
    <row r="55" spans="1:6" ht="24" x14ac:dyDescent="0.25">
      <c r="A55" s="62" t="s">
        <v>285</v>
      </c>
      <c r="B55" s="269">
        <v>35439</v>
      </c>
      <c r="C55" s="60"/>
      <c r="D55" s="60" t="s">
        <v>285</v>
      </c>
      <c r="E55" s="269">
        <v>35439</v>
      </c>
    </row>
    <row r="56" spans="1:6" ht="24" x14ac:dyDescent="0.3">
      <c r="A56" s="51"/>
      <c r="B56" s="277"/>
      <c r="C56" s="60"/>
      <c r="D56" s="64" t="s">
        <v>469</v>
      </c>
      <c r="E56" s="279">
        <v>19022087</v>
      </c>
    </row>
    <row r="57" spans="1:6" ht="24" x14ac:dyDescent="0.3">
      <c r="A57" s="51"/>
      <c r="B57" s="277"/>
      <c r="C57" s="62"/>
      <c r="D57" s="64" t="s">
        <v>431</v>
      </c>
      <c r="E57" s="295">
        <v>10150000</v>
      </c>
      <c r="F57" s="224" t="s">
        <v>494</v>
      </c>
    </row>
    <row r="58" spans="1:6" ht="24" x14ac:dyDescent="0.3">
      <c r="A58" s="51"/>
      <c r="B58" s="277"/>
      <c r="C58" s="51"/>
      <c r="D58" s="54"/>
      <c r="E58" s="278"/>
    </row>
    <row r="59" spans="1:6" ht="24" x14ac:dyDescent="0.3">
      <c r="A59" s="51"/>
      <c r="B59" s="280">
        <f>SUM(B17:B56)</f>
        <v>143499490</v>
      </c>
      <c r="C59" s="51"/>
      <c r="D59" s="54"/>
      <c r="E59" s="280">
        <f>SUM(E17:E57)</f>
        <v>174717577</v>
      </c>
    </row>
    <row r="60" spans="1:6" ht="24" x14ac:dyDescent="0.3">
      <c r="A60" s="51"/>
      <c r="B60" s="51"/>
      <c r="C60" s="51"/>
      <c r="D60" s="54"/>
    </row>
    <row r="61" spans="1:6" ht="24" x14ac:dyDescent="0.3">
      <c r="A61" s="51"/>
      <c r="B61" s="51"/>
      <c r="C61" s="51"/>
      <c r="D61" s="54"/>
    </row>
    <row r="62" spans="1:6" ht="24" x14ac:dyDescent="0.3">
      <c r="A62" s="51"/>
      <c r="B62" s="51"/>
      <c r="C62" s="71"/>
      <c r="D62" s="53"/>
    </row>
    <row r="63" spans="1:6" s="54" customFormat="1" ht="24" x14ac:dyDescent="0.3">
      <c r="A63" s="51"/>
      <c r="B63" s="51"/>
      <c r="C63" s="51"/>
      <c r="D63" s="53"/>
    </row>
    <row r="64" spans="1:6" ht="31" x14ac:dyDescent="0.35">
      <c r="D64" s="30"/>
    </row>
  </sheetData>
  <pageMargins left="0.7" right="0.7" top="0.75" bottom="0.75" header="0.3" footer="0.3"/>
  <pageSetup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01E84-1909-594D-BA0F-2BA6A6CF9737}">
  <dimension ref="A1:F67"/>
  <sheetViews>
    <sheetView topLeftCell="B48" workbookViewId="0">
      <selection activeCell="F62" sqref="F62"/>
    </sheetView>
  </sheetViews>
  <sheetFormatPr baseColWidth="10" defaultRowHeight="16" x14ac:dyDescent="0.2"/>
  <cols>
    <col min="1" max="1" width="120" style="17" customWidth="1"/>
    <col min="2" max="2" width="21.83203125" style="17" customWidth="1"/>
    <col min="3" max="3" width="10.6640625" style="17" customWidth="1"/>
    <col min="4" max="4" width="119.33203125" customWidth="1"/>
    <col min="5" max="5" width="21.5" customWidth="1"/>
  </cols>
  <sheetData>
    <row r="1" spans="1:5" ht="48" x14ac:dyDescent="0.55000000000000004">
      <c r="A1" s="23" t="s">
        <v>189</v>
      </c>
      <c r="B1" s="23"/>
    </row>
    <row r="3" spans="1:5" ht="64" x14ac:dyDescent="0.2">
      <c r="A3" s="84" t="s">
        <v>289</v>
      </c>
      <c r="B3" s="24"/>
    </row>
    <row r="5" spans="1:5" ht="43" x14ac:dyDescent="0.2">
      <c r="A5" s="25" t="s">
        <v>190</v>
      </c>
      <c r="B5" s="25"/>
    </row>
    <row r="7" spans="1:5" ht="64" x14ac:dyDescent="0.2">
      <c r="A7" s="84" t="s">
        <v>290</v>
      </c>
      <c r="B7" s="24"/>
    </row>
    <row r="8" spans="1:5" ht="96" x14ac:dyDescent="0.2">
      <c r="A8" s="84" t="s">
        <v>291</v>
      </c>
      <c r="B8" s="24"/>
    </row>
    <row r="9" spans="1:5" ht="64" x14ac:dyDescent="0.2">
      <c r="A9" s="84" t="s">
        <v>292</v>
      </c>
      <c r="B9" s="24"/>
    </row>
    <row r="11" spans="1:5" s="27" customFormat="1" x14ac:dyDescent="0.2">
      <c r="A11" s="26"/>
      <c r="B11" s="26"/>
      <c r="C11" s="26"/>
    </row>
    <row r="12" spans="1:5" ht="154" x14ac:dyDescent="0.25">
      <c r="A12" s="28" t="s">
        <v>435</v>
      </c>
      <c r="B12" s="28"/>
    </row>
    <row r="13" spans="1:5" ht="25" x14ac:dyDescent="0.3">
      <c r="A13" s="51" t="s">
        <v>187</v>
      </c>
      <c r="B13" s="277" t="s">
        <v>187</v>
      </c>
      <c r="C13" s="51"/>
      <c r="D13" s="224" t="s">
        <v>493</v>
      </c>
      <c r="E13" s="277" t="s">
        <v>278</v>
      </c>
    </row>
    <row r="14" spans="1:5" ht="24" x14ac:dyDescent="0.3">
      <c r="A14" s="51"/>
      <c r="B14" s="277"/>
      <c r="C14" s="51"/>
      <c r="D14" s="54"/>
      <c r="E14" s="278"/>
    </row>
    <row r="15" spans="1:5" ht="24" x14ac:dyDescent="0.3">
      <c r="A15" s="56" t="s">
        <v>4</v>
      </c>
      <c r="B15" s="57"/>
      <c r="C15" s="56"/>
      <c r="D15" s="56" t="s">
        <v>4</v>
      </c>
      <c r="E15" s="278"/>
    </row>
    <row r="16" spans="1:5" ht="24" x14ac:dyDescent="0.3">
      <c r="A16" s="58" t="s">
        <v>191</v>
      </c>
      <c r="B16" s="59"/>
      <c r="C16" s="58"/>
      <c r="D16" s="58" t="s">
        <v>191</v>
      </c>
      <c r="E16" s="278"/>
    </row>
    <row r="17" spans="1:5" ht="24" x14ac:dyDescent="0.25">
      <c r="A17" s="60" t="s">
        <v>192</v>
      </c>
      <c r="B17" s="269">
        <v>8147</v>
      </c>
      <c r="C17" s="60"/>
      <c r="D17" s="60" t="s">
        <v>192</v>
      </c>
      <c r="E17" s="269">
        <v>8147</v>
      </c>
    </row>
    <row r="18" spans="1:5" ht="23" x14ac:dyDescent="0.25">
      <c r="A18" s="64" t="s">
        <v>481</v>
      </c>
      <c r="B18" s="269">
        <v>5782128</v>
      </c>
      <c r="C18" s="60"/>
      <c r="D18" s="64" t="s">
        <v>481</v>
      </c>
      <c r="E18" s="269">
        <v>5782128</v>
      </c>
    </row>
    <row r="19" spans="1:5" ht="24" x14ac:dyDescent="0.25">
      <c r="A19" s="62" t="s">
        <v>436</v>
      </c>
      <c r="B19" s="269">
        <v>580654</v>
      </c>
      <c r="C19" s="62"/>
      <c r="D19" s="62" t="s">
        <v>436</v>
      </c>
      <c r="E19" s="269">
        <v>580654</v>
      </c>
    </row>
    <row r="20" spans="1:5" ht="24" x14ac:dyDescent="0.25">
      <c r="A20" s="62"/>
      <c r="B20" s="63"/>
      <c r="C20" s="62"/>
      <c r="D20" s="60" t="s">
        <v>437</v>
      </c>
      <c r="E20" s="279">
        <v>1014796</v>
      </c>
    </row>
    <row r="21" spans="1:5" ht="24" x14ac:dyDescent="0.25">
      <c r="A21" s="62"/>
      <c r="B21" s="63"/>
      <c r="C21" s="62"/>
      <c r="D21" s="62" t="s">
        <v>279</v>
      </c>
      <c r="E21" s="279">
        <v>414071</v>
      </c>
    </row>
    <row r="22" spans="1:5" ht="24" x14ac:dyDescent="0.3">
      <c r="A22" s="62"/>
      <c r="B22" s="63"/>
      <c r="C22" s="62"/>
      <c r="D22" s="62"/>
      <c r="E22" s="278"/>
    </row>
    <row r="23" spans="1:5" ht="24" x14ac:dyDescent="0.3">
      <c r="A23" s="56" t="s">
        <v>12</v>
      </c>
      <c r="B23" s="57"/>
      <c r="C23" s="56"/>
      <c r="D23" s="56" t="s">
        <v>12</v>
      </c>
      <c r="E23" s="278"/>
    </row>
    <row r="24" spans="1:5" ht="24" x14ac:dyDescent="0.3">
      <c r="A24" s="58" t="s">
        <v>193</v>
      </c>
      <c r="B24" s="59"/>
      <c r="C24" s="58"/>
      <c r="D24" s="58" t="s">
        <v>193</v>
      </c>
      <c r="E24" s="278"/>
    </row>
    <row r="25" spans="1:5" ht="23" x14ac:dyDescent="0.25">
      <c r="A25" s="64" t="s">
        <v>194</v>
      </c>
      <c r="B25" s="269">
        <v>8025433</v>
      </c>
      <c r="C25" s="64"/>
      <c r="D25" s="64" t="s">
        <v>194</v>
      </c>
      <c r="E25" s="269">
        <v>8025433</v>
      </c>
    </row>
    <row r="26" spans="1:5" ht="24" x14ac:dyDescent="0.25">
      <c r="A26" s="64"/>
      <c r="B26" s="55"/>
      <c r="C26" s="64"/>
      <c r="D26" s="60" t="s">
        <v>207</v>
      </c>
      <c r="E26" s="279">
        <v>1000000</v>
      </c>
    </row>
    <row r="27" spans="1:5" ht="24" x14ac:dyDescent="0.25">
      <c r="A27" s="56"/>
      <c r="B27" s="57"/>
      <c r="C27" s="56"/>
      <c r="D27" s="60" t="s">
        <v>208</v>
      </c>
      <c r="E27" s="279">
        <v>1386567</v>
      </c>
    </row>
    <row r="28" spans="1:5" ht="24" x14ac:dyDescent="0.3">
      <c r="A28" s="58"/>
      <c r="B28" s="59"/>
      <c r="C28" s="58"/>
      <c r="D28" s="62"/>
      <c r="E28" s="278"/>
    </row>
    <row r="29" spans="1:5" ht="24" x14ac:dyDescent="0.3">
      <c r="A29" s="56" t="s">
        <v>0</v>
      </c>
      <c r="B29" s="57"/>
      <c r="C29" s="56"/>
      <c r="D29" s="56" t="s">
        <v>0</v>
      </c>
      <c r="E29" s="278"/>
    </row>
    <row r="30" spans="1:5" ht="24" x14ac:dyDescent="0.3">
      <c r="A30" s="58" t="s">
        <v>195</v>
      </c>
      <c r="B30" s="59"/>
      <c r="C30" s="58"/>
      <c r="D30" s="58" t="s">
        <v>195</v>
      </c>
      <c r="E30" s="278"/>
    </row>
    <row r="31" spans="1:5" ht="24" x14ac:dyDescent="0.25">
      <c r="A31" s="62" t="s">
        <v>280</v>
      </c>
      <c r="B31" s="269">
        <v>11406</v>
      </c>
      <c r="C31" s="60"/>
      <c r="D31" s="62" t="s">
        <v>280</v>
      </c>
      <c r="E31" s="269">
        <v>11406</v>
      </c>
    </row>
    <row r="32" spans="1:5" ht="24" x14ac:dyDescent="0.25">
      <c r="A32" s="60" t="s">
        <v>196</v>
      </c>
      <c r="B32" s="269">
        <v>477778</v>
      </c>
      <c r="C32" s="60"/>
      <c r="D32" s="60" t="s">
        <v>196</v>
      </c>
      <c r="E32" s="269">
        <v>477778</v>
      </c>
    </row>
    <row r="33" spans="1:5" ht="24" x14ac:dyDescent="0.25">
      <c r="A33" s="60" t="s">
        <v>197</v>
      </c>
      <c r="B33" s="269">
        <v>12133207</v>
      </c>
      <c r="C33" s="62"/>
      <c r="D33" s="60" t="s">
        <v>197</v>
      </c>
      <c r="E33" s="269">
        <v>12133207</v>
      </c>
    </row>
    <row r="34" spans="1:5" ht="24" x14ac:dyDescent="0.3">
      <c r="A34" s="62"/>
      <c r="B34" s="57"/>
      <c r="C34" s="56"/>
      <c r="D34" s="56"/>
      <c r="E34" s="278"/>
    </row>
    <row r="35" spans="1:5" ht="24" x14ac:dyDescent="0.3">
      <c r="A35" s="56" t="s">
        <v>198</v>
      </c>
      <c r="B35" s="57"/>
      <c r="C35" s="56"/>
      <c r="D35" s="56" t="s">
        <v>198</v>
      </c>
      <c r="E35" s="278"/>
    </row>
    <row r="36" spans="1:5" ht="24" x14ac:dyDescent="0.3">
      <c r="A36" s="58" t="s">
        <v>199</v>
      </c>
      <c r="B36" s="59"/>
      <c r="C36" s="58"/>
      <c r="D36" s="58" t="s">
        <v>199</v>
      </c>
      <c r="E36" s="278"/>
    </row>
    <row r="37" spans="1:5" ht="23" x14ac:dyDescent="0.25">
      <c r="A37" s="64" t="s">
        <v>482</v>
      </c>
      <c r="B37" s="269">
        <v>8455567</v>
      </c>
      <c r="C37" s="60"/>
      <c r="D37" s="64" t="s">
        <v>482</v>
      </c>
      <c r="E37" s="269">
        <v>8455567</v>
      </c>
    </row>
    <row r="38" spans="1:5" ht="23" x14ac:dyDescent="0.25">
      <c r="A38" s="64" t="s">
        <v>465</v>
      </c>
      <c r="B38" s="269">
        <v>12433</v>
      </c>
      <c r="C38" s="62"/>
      <c r="D38" s="64" t="s">
        <v>465</v>
      </c>
      <c r="E38" s="269">
        <v>12433</v>
      </c>
    </row>
    <row r="39" spans="1:5" ht="24" x14ac:dyDescent="0.3">
      <c r="A39" s="56"/>
      <c r="B39" s="57"/>
      <c r="C39" s="56"/>
      <c r="D39" s="67"/>
      <c r="E39" s="278"/>
    </row>
    <row r="40" spans="1:5" ht="24" x14ac:dyDescent="0.3">
      <c r="A40" s="56" t="s">
        <v>1</v>
      </c>
      <c r="B40" s="57"/>
      <c r="C40" s="56"/>
      <c r="D40" s="56" t="s">
        <v>1</v>
      </c>
      <c r="E40" s="278"/>
    </row>
    <row r="41" spans="1:5" ht="24" x14ac:dyDescent="0.3">
      <c r="A41" s="67" t="s">
        <v>200</v>
      </c>
      <c r="B41" s="68"/>
      <c r="C41" s="67"/>
      <c r="D41" s="67" t="s">
        <v>200</v>
      </c>
      <c r="E41" s="278"/>
    </row>
    <row r="42" spans="1:5" ht="24" x14ac:dyDescent="0.25">
      <c r="A42" s="60" t="s">
        <v>201</v>
      </c>
      <c r="B42" s="269">
        <v>5100000</v>
      </c>
      <c r="C42" s="60"/>
      <c r="D42" s="60" t="s">
        <v>201</v>
      </c>
      <c r="E42" s="269">
        <v>5100000</v>
      </c>
    </row>
    <row r="43" spans="1:5" ht="23" x14ac:dyDescent="0.25">
      <c r="A43" s="64" t="s">
        <v>468</v>
      </c>
      <c r="B43" s="269">
        <v>4440783</v>
      </c>
      <c r="C43" s="60"/>
      <c r="D43" s="64" t="s">
        <v>468</v>
      </c>
      <c r="E43" s="269">
        <v>4440783</v>
      </c>
    </row>
    <row r="44" spans="1:5" ht="23" x14ac:dyDescent="0.25">
      <c r="A44" s="64" t="s">
        <v>483</v>
      </c>
      <c r="B44" s="269">
        <v>800000</v>
      </c>
      <c r="C44" s="60"/>
      <c r="D44" s="64" t="s">
        <v>483</v>
      </c>
      <c r="E44" s="269">
        <v>800000</v>
      </c>
    </row>
    <row r="45" spans="1:5" ht="24" x14ac:dyDescent="0.25">
      <c r="A45" s="60" t="s">
        <v>476</v>
      </c>
      <c r="B45" s="269">
        <v>15226513</v>
      </c>
      <c r="C45" s="60"/>
      <c r="D45" s="60" t="s">
        <v>476</v>
      </c>
      <c r="E45" s="269">
        <v>15226513</v>
      </c>
    </row>
    <row r="46" spans="1:5" ht="24" x14ac:dyDescent="0.25">
      <c r="A46" s="60" t="s">
        <v>192</v>
      </c>
      <c r="B46" s="269">
        <v>6596573</v>
      </c>
      <c r="C46" s="60"/>
      <c r="D46" s="60" t="s">
        <v>192</v>
      </c>
      <c r="E46" s="269">
        <v>6596573</v>
      </c>
    </row>
    <row r="47" spans="1:5" ht="24" x14ac:dyDescent="0.25">
      <c r="A47" s="60" t="s">
        <v>202</v>
      </c>
      <c r="B47" s="269">
        <v>6634381</v>
      </c>
      <c r="C47" s="60"/>
      <c r="D47" s="60" t="s">
        <v>202</v>
      </c>
      <c r="E47" s="269">
        <v>6634381</v>
      </c>
    </row>
    <row r="48" spans="1:5" ht="24" x14ac:dyDescent="0.25">
      <c r="A48" s="60" t="s">
        <v>489</v>
      </c>
      <c r="B48" s="269">
        <v>13072121</v>
      </c>
      <c r="C48" s="60"/>
      <c r="D48" s="60" t="s">
        <v>489</v>
      </c>
      <c r="E48" s="269">
        <v>13072121</v>
      </c>
    </row>
    <row r="49" spans="1:6" ht="24" x14ac:dyDescent="0.25">
      <c r="A49" s="60" t="s">
        <v>203</v>
      </c>
      <c r="B49" s="269">
        <v>33800000</v>
      </c>
      <c r="C49" s="60"/>
      <c r="D49" s="60" t="s">
        <v>203</v>
      </c>
      <c r="E49" s="269">
        <v>33800000</v>
      </c>
    </row>
    <row r="50" spans="1:6" ht="24" x14ac:dyDescent="0.25">
      <c r="A50" s="60" t="s">
        <v>204</v>
      </c>
      <c r="B50" s="269">
        <v>3913674</v>
      </c>
      <c r="C50" s="60"/>
      <c r="D50" s="60" t="s">
        <v>204</v>
      </c>
      <c r="E50" s="269">
        <v>3913674</v>
      </c>
    </row>
    <row r="51" spans="1:6" ht="24" x14ac:dyDescent="0.25">
      <c r="A51" s="60" t="s">
        <v>205</v>
      </c>
      <c r="B51" s="269">
        <v>6062911</v>
      </c>
      <c r="C51" s="60"/>
      <c r="D51" s="60" t="s">
        <v>205</v>
      </c>
      <c r="E51" s="269">
        <v>6062911</v>
      </c>
    </row>
    <row r="52" spans="1:6" ht="24" x14ac:dyDescent="0.25">
      <c r="A52" s="60" t="s">
        <v>282</v>
      </c>
      <c r="B52" s="269">
        <v>6513372</v>
      </c>
      <c r="C52" s="60"/>
      <c r="D52" s="60" t="s">
        <v>282</v>
      </c>
      <c r="E52" s="269">
        <v>6513372</v>
      </c>
    </row>
    <row r="53" spans="1:6" ht="24" x14ac:dyDescent="0.25">
      <c r="A53" s="60" t="s">
        <v>206</v>
      </c>
      <c r="B53" s="269">
        <v>4423694</v>
      </c>
      <c r="C53" s="60"/>
      <c r="D53" s="60" t="s">
        <v>206</v>
      </c>
      <c r="E53" s="269">
        <v>4423694</v>
      </c>
    </row>
    <row r="54" spans="1:6" ht="24" x14ac:dyDescent="0.25">
      <c r="A54" s="62" t="s">
        <v>283</v>
      </c>
      <c r="B54" s="269">
        <v>262727</v>
      </c>
      <c r="C54" s="60"/>
      <c r="D54" s="62" t="s">
        <v>283</v>
      </c>
      <c r="E54" s="269">
        <v>262727</v>
      </c>
    </row>
    <row r="55" spans="1:6" ht="24" x14ac:dyDescent="0.2">
      <c r="A55" s="62" t="s">
        <v>284</v>
      </c>
      <c r="B55" s="281">
        <v>814681</v>
      </c>
      <c r="C55" s="60"/>
      <c r="D55" s="60" t="s">
        <v>284</v>
      </c>
      <c r="E55" s="281">
        <v>814681</v>
      </c>
    </row>
    <row r="56" spans="1:6" ht="24" x14ac:dyDescent="0.2">
      <c r="A56" s="62" t="s">
        <v>491</v>
      </c>
      <c r="B56" s="65">
        <v>5193693</v>
      </c>
      <c r="C56" s="60"/>
      <c r="D56" s="62" t="s">
        <v>491</v>
      </c>
      <c r="E56" s="65">
        <v>5193693</v>
      </c>
    </row>
    <row r="57" spans="1:6" ht="24" x14ac:dyDescent="0.2">
      <c r="A57" s="62" t="s">
        <v>285</v>
      </c>
      <c r="B57" s="65">
        <v>158499</v>
      </c>
      <c r="C57" s="60"/>
      <c r="D57" s="60" t="s">
        <v>285</v>
      </c>
      <c r="E57" s="65">
        <v>158499</v>
      </c>
    </row>
    <row r="58" spans="1:6" ht="24" x14ac:dyDescent="0.2">
      <c r="A58" s="62" t="s">
        <v>286</v>
      </c>
      <c r="B58" s="65">
        <v>1083667</v>
      </c>
      <c r="C58" s="60"/>
      <c r="D58" s="62" t="s">
        <v>286</v>
      </c>
      <c r="E58" s="65">
        <v>1083667</v>
      </c>
    </row>
    <row r="59" spans="1:6" ht="24" x14ac:dyDescent="0.3">
      <c r="A59" s="51"/>
      <c r="B59" s="65"/>
      <c r="C59" s="60"/>
      <c r="D59" s="64" t="s">
        <v>469</v>
      </c>
      <c r="E59" s="279">
        <v>17595159</v>
      </c>
    </row>
    <row r="60" spans="1:6" ht="24" x14ac:dyDescent="0.3">
      <c r="A60" s="51"/>
      <c r="B60" s="294"/>
      <c r="C60" s="62"/>
      <c r="D60" s="64" t="s">
        <v>431</v>
      </c>
      <c r="E60" s="295">
        <v>10150000</v>
      </c>
      <c r="F60" s="224" t="s">
        <v>494</v>
      </c>
    </row>
    <row r="61" spans="1:6" ht="24" x14ac:dyDescent="0.3">
      <c r="A61" s="51"/>
      <c r="B61" s="277"/>
      <c r="C61" s="51"/>
      <c r="D61" s="54"/>
      <c r="E61" s="278"/>
    </row>
    <row r="62" spans="1:6" ht="24" x14ac:dyDescent="0.3">
      <c r="A62" s="51"/>
      <c r="B62" s="280">
        <f>SUM(B17:B59)</f>
        <v>149584042</v>
      </c>
      <c r="C62" s="51"/>
      <c r="D62" s="54"/>
      <c r="E62" s="280">
        <f>SUM(E17:E60)</f>
        <v>181144635</v>
      </c>
    </row>
    <row r="63" spans="1:6" ht="24" x14ac:dyDescent="0.3">
      <c r="A63" s="51"/>
      <c r="B63" s="51"/>
      <c r="C63" s="51"/>
      <c r="D63" s="54"/>
    </row>
    <row r="64" spans="1:6" ht="24" x14ac:dyDescent="0.3">
      <c r="A64" s="51"/>
      <c r="B64" s="51"/>
      <c r="C64" s="51"/>
      <c r="D64" s="54"/>
    </row>
    <row r="65" spans="1:4" ht="24" x14ac:dyDescent="0.3">
      <c r="A65" s="51"/>
      <c r="B65" s="51"/>
      <c r="C65" s="71"/>
      <c r="D65" s="53"/>
    </row>
    <row r="66" spans="1:4" s="54" customFormat="1" ht="24" x14ac:dyDescent="0.3">
      <c r="A66" s="51"/>
      <c r="B66" s="51"/>
      <c r="C66" s="51"/>
      <c r="D66" s="53"/>
    </row>
    <row r="67" spans="1:4" ht="31" x14ac:dyDescent="0.35">
      <c r="D67" s="30"/>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DF4A5-D5EC-6B48-9209-4C73D81727A2}">
  <dimension ref="A1:F66"/>
  <sheetViews>
    <sheetView topLeftCell="A40" zoomScale="102" workbookViewId="0">
      <selection activeCell="F61" sqref="F61"/>
    </sheetView>
  </sheetViews>
  <sheetFormatPr baseColWidth="10" defaultRowHeight="16" x14ac:dyDescent="0.2"/>
  <cols>
    <col min="1" max="1" width="120" style="17" customWidth="1"/>
    <col min="2" max="2" width="21.83203125" style="17" customWidth="1"/>
    <col min="3" max="3" width="10.6640625" style="17" customWidth="1"/>
    <col min="4" max="4" width="119.33203125" customWidth="1"/>
    <col min="5" max="5" width="21.5" customWidth="1"/>
  </cols>
  <sheetData>
    <row r="1" spans="1:5" ht="48" x14ac:dyDescent="0.55000000000000004">
      <c r="A1" s="23" t="s">
        <v>189</v>
      </c>
      <c r="B1" s="23"/>
    </row>
    <row r="3" spans="1:5" ht="64" x14ac:dyDescent="0.2">
      <c r="A3" s="84" t="s">
        <v>289</v>
      </c>
      <c r="B3" s="24"/>
    </row>
    <row r="5" spans="1:5" ht="43" x14ac:dyDescent="0.2">
      <c r="A5" s="25" t="s">
        <v>190</v>
      </c>
      <c r="B5" s="25"/>
    </row>
    <row r="7" spans="1:5" ht="64" x14ac:dyDescent="0.2">
      <c r="A7" s="84" t="s">
        <v>290</v>
      </c>
      <c r="B7" s="24"/>
    </row>
    <row r="8" spans="1:5" ht="96" x14ac:dyDescent="0.2">
      <c r="A8" s="84" t="s">
        <v>291</v>
      </c>
      <c r="B8" s="24"/>
    </row>
    <row r="9" spans="1:5" ht="64" x14ac:dyDescent="0.2">
      <c r="A9" s="84" t="s">
        <v>292</v>
      </c>
      <c r="B9" s="24"/>
    </row>
    <row r="11" spans="1:5" s="27" customFormat="1" x14ac:dyDescent="0.2">
      <c r="A11" s="26"/>
      <c r="B11" s="26"/>
      <c r="C11" s="26"/>
    </row>
    <row r="12" spans="1:5" ht="154" x14ac:dyDescent="0.25">
      <c r="A12" s="28" t="s">
        <v>435</v>
      </c>
      <c r="B12" s="28"/>
    </row>
    <row r="13" spans="1:5" ht="25" x14ac:dyDescent="0.3">
      <c r="A13" s="51" t="s">
        <v>187</v>
      </c>
      <c r="B13" s="52" t="s">
        <v>187</v>
      </c>
      <c r="C13" s="51"/>
      <c r="D13" s="224" t="s">
        <v>493</v>
      </c>
      <c r="E13" s="277" t="s">
        <v>278</v>
      </c>
    </row>
    <row r="14" spans="1:5" ht="24" x14ac:dyDescent="0.3">
      <c r="A14" s="51"/>
      <c r="B14" s="52"/>
      <c r="C14" s="51"/>
      <c r="D14" s="54"/>
      <c r="E14" s="278"/>
    </row>
    <row r="15" spans="1:5" ht="24" x14ac:dyDescent="0.3">
      <c r="A15" s="56" t="s">
        <v>4</v>
      </c>
      <c r="B15" s="57"/>
      <c r="C15" s="56"/>
      <c r="D15" s="56" t="s">
        <v>4</v>
      </c>
      <c r="E15" s="278"/>
    </row>
    <row r="16" spans="1:5" ht="24" x14ac:dyDescent="0.3">
      <c r="A16" s="58" t="s">
        <v>191</v>
      </c>
      <c r="B16" s="59"/>
      <c r="C16" s="58"/>
      <c r="D16" s="58" t="s">
        <v>191</v>
      </c>
      <c r="E16" s="278"/>
    </row>
    <row r="17" spans="1:5" ht="24" x14ac:dyDescent="0.2">
      <c r="A17" s="60" t="s">
        <v>192</v>
      </c>
      <c r="B17" s="66">
        <v>38949</v>
      </c>
      <c r="C17" s="60"/>
      <c r="D17" s="60" t="s">
        <v>192</v>
      </c>
      <c r="E17" s="66">
        <v>38949</v>
      </c>
    </row>
    <row r="18" spans="1:5" ht="23" x14ac:dyDescent="0.25">
      <c r="A18" s="64" t="s">
        <v>481</v>
      </c>
      <c r="B18" s="66">
        <v>2946641</v>
      </c>
      <c r="C18" s="60"/>
      <c r="D18" s="64" t="s">
        <v>481</v>
      </c>
      <c r="E18" s="66">
        <v>2946641</v>
      </c>
    </row>
    <row r="19" spans="1:5" ht="24" x14ac:dyDescent="0.2">
      <c r="A19" s="62" t="s">
        <v>436</v>
      </c>
      <c r="B19" s="66">
        <v>50000</v>
      </c>
      <c r="C19" s="62"/>
      <c r="D19" s="62" t="s">
        <v>436</v>
      </c>
      <c r="E19" s="66">
        <v>50000</v>
      </c>
    </row>
    <row r="20" spans="1:5" ht="24" x14ac:dyDescent="0.2">
      <c r="A20" s="62"/>
      <c r="B20" s="63"/>
      <c r="C20" s="62"/>
      <c r="D20" s="62" t="s">
        <v>279</v>
      </c>
      <c r="E20" s="282">
        <v>708702</v>
      </c>
    </row>
    <row r="21" spans="1:5" ht="24" x14ac:dyDescent="0.3">
      <c r="A21" s="62"/>
      <c r="B21" s="63"/>
      <c r="C21" s="62"/>
      <c r="D21" s="62"/>
      <c r="E21" s="278"/>
    </row>
    <row r="22" spans="1:5" ht="24" x14ac:dyDescent="0.3">
      <c r="A22" s="56" t="s">
        <v>12</v>
      </c>
      <c r="B22" s="57"/>
      <c r="C22" s="56"/>
      <c r="D22" s="56" t="s">
        <v>12</v>
      </c>
      <c r="E22" s="278"/>
    </row>
    <row r="23" spans="1:5" ht="24" x14ac:dyDescent="0.3">
      <c r="A23" s="58" t="s">
        <v>193</v>
      </c>
      <c r="B23" s="59"/>
      <c r="C23" s="58"/>
      <c r="D23" s="58" t="s">
        <v>193</v>
      </c>
      <c r="E23" s="278"/>
    </row>
    <row r="24" spans="1:5" ht="23" x14ac:dyDescent="0.25">
      <c r="A24" s="64" t="s">
        <v>194</v>
      </c>
      <c r="B24" s="225">
        <v>8191706</v>
      </c>
      <c r="C24" s="64"/>
      <c r="D24" s="64" t="s">
        <v>194</v>
      </c>
      <c r="E24" s="225">
        <v>8191706</v>
      </c>
    </row>
    <row r="25" spans="1:5" ht="24" x14ac:dyDescent="0.25">
      <c r="A25" s="64"/>
      <c r="B25" s="55"/>
      <c r="C25" s="64"/>
      <c r="D25" s="60" t="s">
        <v>207</v>
      </c>
      <c r="E25" s="229">
        <v>1422732</v>
      </c>
    </row>
    <row r="26" spans="1:5" ht="24" x14ac:dyDescent="0.25">
      <c r="A26" s="56"/>
      <c r="B26" s="57"/>
      <c r="C26" s="56"/>
      <c r="D26" s="60" t="s">
        <v>208</v>
      </c>
      <c r="E26" s="229">
        <v>867239</v>
      </c>
    </row>
    <row r="27" spans="1:5" ht="24" x14ac:dyDescent="0.3">
      <c r="A27" s="58"/>
      <c r="B27" s="59"/>
      <c r="C27" s="58"/>
      <c r="D27" s="62"/>
      <c r="E27" s="278"/>
    </row>
    <row r="28" spans="1:5" ht="24" x14ac:dyDescent="0.3">
      <c r="A28" s="56" t="s">
        <v>0</v>
      </c>
      <c r="B28" s="57"/>
      <c r="C28" s="56"/>
      <c r="D28" s="56" t="s">
        <v>0</v>
      </c>
      <c r="E28" s="278"/>
    </row>
    <row r="29" spans="1:5" ht="24" x14ac:dyDescent="0.3">
      <c r="A29" s="58" t="s">
        <v>195</v>
      </c>
      <c r="B29" s="59"/>
      <c r="C29" s="58"/>
      <c r="D29" s="58" t="s">
        <v>195</v>
      </c>
      <c r="E29" s="278"/>
    </row>
    <row r="30" spans="1:5" ht="24" x14ac:dyDescent="0.2">
      <c r="A30" s="62" t="s">
        <v>280</v>
      </c>
      <c r="B30" s="65">
        <v>11412</v>
      </c>
      <c r="C30" s="60"/>
      <c r="D30" s="62" t="s">
        <v>280</v>
      </c>
      <c r="E30" s="65">
        <v>11412</v>
      </c>
    </row>
    <row r="31" spans="1:5" ht="24" x14ac:dyDescent="0.2">
      <c r="A31" s="60" t="s">
        <v>196</v>
      </c>
      <c r="B31" s="65">
        <v>484185</v>
      </c>
      <c r="C31" s="60"/>
      <c r="D31" s="60" t="s">
        <v>196</v>
      </c>
      <c r="E31" s="65">
        <v>484185</v>
      </c>
    </row>
    <row r="32" spans="1:5" ht="24" x14ac:dyDescent="0.2">
      <c r="A32" s="60" t="s">
        <v>197</v>
      </c>
      <c r="B32" s="65">
        <v>12704403</v>
      </c>
      <c r="C32" s="62"/>
      <c r="D32" s="60" t="s">
        <v>197</v>
      </c>
      <c r="E32" s="65">
        <v>12704403</v>
      </c>
    </row>
    <row r="33" spans="1:5" ht="24" x14ac:dyDescent="0.3">
      <c r="A33" s="62"/>
      <c r="B33" s="57"/>
      <c r="C33" s="56"/>
      <c r="D33" s="56"/>
      <c r="E33" s="278"/>
    </row>
    <row r="34" spans="1:5" ht="24" x14ac:dyDescent="0.3">
      <c r="A34" s="56" t="s">
        <v>198</v>
      </c>
      <c r="B34" s="57"/>
      <c r="C34" s="56"/>
      <c r="D34" s="56" t="s">
        <v>198</v>
      </c>
      <c r="E34" s="278"/>
    </row>
    <row r="35" spans="1:5" ht="24" x14ac:dyDescent="0.3">
      <c r="A35" s="58" t="s">
        <v>199</v>
      </c>
      <c r="B35" s="59"/>
      <c r="C35" s="58"/>
      <c r="D35" s="58" t="s">
        <v>199</v>
      </c>
      <c r="E35" s="278"/>
    </row>
    <row r="36" spans="1:5" ht="23" x14ac:dyDescent="0.25">
      <c r="A36" s="64" t="s">
        <v>482</v>
      </c>
      <c r="B36" s="225">
        <v>7168556</v>
      </c>
      <c r="C36" s="60"/>
      <c r="D36" s="64" t="s">
        <v>482</v>
      </c>
      <c r="E36" s="225">
        <v>7168556</v>
      </c>
    </row>
    <row r="37" spans="1:5" ht="23" x14ac:dyDescent="0.25">
      <c r="A37" s="64" t="s">
        <v>465</v>
      </c>
      <c r="B37" s="225">
        <v>51587</v>
      </c>
      <c r="C37" s="62"/>
      <c r="D37" s="64" t="s">
        <v>465</v>
      </c>
      <c r="E37" s="225">
        <v>51587</v>
      </c>
    </row>
    <row r="38" spans="1:5" ht="24" x14ac:dyDescent="0.3">
      <c r="A38" s="56"/>
      <c r="B38" s="57"/>
      <c r="C38" s="56"/>
      <c r="D38" s="67"/>
      <c r="E38" s="278"/>
    </row>
    <row r="39" spans="1:5" ht="24" x14ac:dyDescent="0.3">
      <c r="A39" s="56" t="s">
        <v>1</v>
      </c>
      <c r="B39" s="57"/>
      <c r="C39" s="56"/>
      <c r="D39" s="56" t="s">
        <v>1</v>
      </c>
      <c r="E39" s="278"/>
    </row>
    <row r="40" spans="1:5" ht="24" x14ac:dyDescent="0.3">
      <c r="A40" s="67" t="s">
        <v>200</v>
      </c>
      <c r="B40" s="68"/>
      <c r="C40" s="67"/>
      <c r="D40" s="67" t="s">
        <v>200</v>
      </c>
      <c r="E40" s="278"/>
    </row>
    <row r="41" spans="1:5" ht="24" x14ac:dyDescent="0.2">
      <c r="A41" s="60" t="s">
        <v>201</v>
      </c>
      <c r="B41" s="69">
        <v>4413422</v>
      </c>
      <c r="C41" s="60"/>
      <c r="D41" s="60" t="s">
        <v>201</v>
      </c>
      <c r="E41" s="69">
        <v>4413422</v>
      </c>
    </row>
    <row r="42" spans="1:5" ht="23" x14ac:dyDescent="0.25">
      <c r="A42" s="64" t="s">
        <v>468</v>
      </c>
      <c r="B42" s="69">
        <v>4166438</v>
      </c>
      <c r="C42" s="60"/>
      <c r="D42" s="64" t="s">
        <v>468</v>
      </c>
      <c r="E42" s="69">
        <v>4166438</v>
      </c>
    </row>
    <row r="43" spans="1:5" ht="23" x14ac:dyDescent="0.25">
      <c r="A43" s="64" t="s">
        <v>483</v>
      </c>
      <c r="B43" s="69">
        <v>31964</v>
      </c>
      <c r="C43" s="60"/>
      <c r="D43" s="64" t="s">
        <v>483</v>
      </c>
      <c r="E43" s="69">
        <v>31964</v>
      </c>
    </row>
    <row r="44" spans="1:5" ht="24" x14ac:dyDescent="0.2">
      <c r="A44" s="60" t="s">
        <v>476</v>
      </c>
      <c r="B44" s="69">
        <v>12971940</v>
      </c>
      <c r="C44" s="60"/>
      <c r="D44" s="60" t="s">
        <v>476</v>
      </c>
      <c r="E44" s="69">
        <v>12971940</v>
      </c>
    </row>
    <row r="45" spans="1:5" ht="24" x14ac:dyDescent="0.2">
      <c r="A45" s="60" t="s">
        <v>192</v>
      </c>
      <c r="B45" s="69">
        <v>4771499</v>
      </c>
      <c r="C45" s="60"/>
      <c r="D45" s="60" t="s">
        <v>192</v>
      </c>
      <c r="E45" s="69">
        <v>4771499</v>
      </c>
    </row>
    <row r="46" spans="1:5" ht="24" x14ac:dyDescent="0.2">
      <c r="A46" s="60" t="s">
        <v>202</v>
      </c>
      <c r="B46" s="69">
        <v>4800664</v>
      </c>
      <c r="C46" s="60"/>
      <c r="D46" s="60" t="s">
        <v>202</v>
      </c>
      <c r="E46" s="69">
        <v>4800664</v>
      </c>
    </row>
    <row r="47" spans="1:5" ht="24" x14ac:dyDescent="0.2">
      <c r="A47" s="60" t="s">
        <v>489</v>
      </c>
      <c r="B47" s="69">
        <v>11957737</v>
      </c>
      <c r="C47" s="60"/>
      <c r="D47" s="60" t="s">
        <v>489</v>
      </c>
      <c r="E47" s="69">
        <v>11957737</v>
      </c>
    </row>
    <row r="48" spans="1:5" ht="24" x14ac:dyDescent="0.2">
      <c r="A48" s="60" t="s">
        <v>203</v>
      </c>
      <c r="B48" s="69">
        <v>24895008</v>
      </c>
      <c r="C48" s="60"/>
      <c r="D48" s="60" t="s">
        <v>203</v>
      </c>
      <c r="E48" s="69">
        <v>24895008</v>
      </c>
    </row>
    <row r="49" spans="1:6" ht="24" x14ac:dyDescent="0.2">
      <c r="A49" s="60" t="s">
        <v>204</v>
      </c>
      <c r="B49" s="69">
        <v>4675303</v>
      </c>
      <c r="C49" s="60"/>
      <c r="D49" s="60" t="s">
        <v>204</v>
      </c>
      <c r="E49" s="69">
        <v>4675303</v>
      </c>
    </row>
    <row r="50" spans="1:6" ht="24" x14ac:dyDescent="0.2">
      <c r="A50" s="60" t="s">
        <v>205</v>
      </c>
      <c r="B50" s="69">
        <v>4583732</v>
      </c>
      <c r="C50" s="60"/>
      <c r="D50" s="60" t="s">
        <v>205</v>
      </c>
      <c r="E50" s="69">
        <v>4583732</v>
      </c>
    </row>
    <row r="51" spans="1:6" ht="24" x14ac:dyDescent="0.2">
      <c r="A51" s="60" t="s">
        <v>282</v>
      </c>
      <c r="B51" s="69">
        <v>5977330</v>
      </c>
      <c r="C51" s="60"/>
      <c r="D51" s="60" t="s">
        <v>282</v>
      </c>
      <c r="E51" s="69">
        <v>5977330</v>
      </c>
    </row>
    <row r="52" spans="1:6" ht="24" x14ac:dyDescent="0.2">
      <c r="A52" s="60" t="s">
        <v>206</v>
      </c>
      <c r="B52" s="69">
        <v>3400000</v>
      </c>
      <c r="C52" s="60"/>
      <c r="D52" s="60" t="s">
        <v>206</v>
      </c>
      <c r="E52" s="69">
        <v>3400000</v>
      </c>
    </row>
    <row r="53" spans="1:6" ht="24" x14ac:dyDescent="0.2">
      <c r="A53" s="62" t="s">
        <v>283</v>
      </c>
      <c r="B53" s="69">
        <v>356542</v>
      </c>
      <c r="C53" s="60"/>
      <c r="D53" s="62" t="s">
        <v>283</v>
      </c>
      <c r="E53" s="69">
        <v>356542</v>
      </c>
    </row>
    <row r="54" spans="1:6" ht="24" x14ac:dyDescent="0.2">
      <c r="A54" s="62" t="s">
        <v>284</v>
      </c>
      <c r="B54" s="69">
        <v>793579</v>
      </c>
      <c r="C54" s="60"/>
      <c r="D54" s="60" t="s">
        <v>284</v>
      </c>
      <c r="E54" s="69">
        <v>793579</v>
      </c>
    </row>
    <row r="55" spans="1:6" ht="24" x14ac:dyDescent="0.2">
      <c r="A55" s="62" t="s">
        <v>491</v>
      </c>
      <c r="B55" s="69">
        <v>14450000</v>
      </c>
      <c r="C55" s="60"/>
      <c r="D55" s="62" t="s">
        <v>491</v>
      </c>
      <c r="E55" s="69">
        <v>14450000</v>
      </c>
    </row>
    <row r="56" spans="1:6" ht="24" x14ac:dyDescent="0.2">
      <c r="A56" s="62" t="s">
        <v>285</v>
      </c>
      <c r="B56" s="69">
        <v>79989</v>
      </c>
      <c r="C56" s="60"/>
      <c r="D56" s="60" t="s">
        <v>285</v>
      </c>
      <c r="E56" s="69">
        <v>79989</v>
      </c>
    </row>
    <row r="57" spans="1:6" ht="24" x14ac:dyDescent="0.2">
      <c r="A57" s="62" t="s">
        <v>286</v>
      </c>
      <c r="B57" s="69">
        <v>2564895</v>
      </c>
      <c r="C57" s="60"/>
      <c r="D57" s="62" t="s">
        <v>286</v>
      </c>
      <c r="E57" s="69">
        <v>2564895</v>
      </c>
    </row>
    <row r="58" spans="1:6" ht="24" x14ac:dyDescent="0.3">
      <c r="A58" s="51"/>
      <c r="B58" s="65"/>
      <c r="C58" s="60"/>
      <c r="D58" s="64" t="s">
        <v>469</v>
      </c>
      <c r="E58" s="283">
        <v>4043278</v>
      </c>
    </row>
    <row r="59" spans="1:6" ht="24" x14ac:dyDescent="0.3">
      <c r="A59" s="51"/>
      <c r="B59" s="294"/>
      <c r="C59" s="62"/>
      <c r="D59" s="64" t="s">
        <v>431</v>
      </c>
      <c r="E59" s="295">
        <v>10150000</v>
      </c>
      <c r="F59" s="224" t="s">
        <v>494</v>
      </c>
    </row>
    <row r="60" spans="1:6" ht="24" x14ac:dyDescent="0.3">
      <c r="A60" s="51"/>
      <c r="B60" s="52"/>
      <c r="C60" s="51"/>
      <c r="D60" s="54"/>
      <c r="E60" s="278"/>
    </row>
    <row r="61" spans="1:6" ht="24" x14ac:dyDescent="0.3">
      <c r="A61" s="51"/>
      <c r="B61" s="70">
        <f>SUM(B17:B58)</f>
        <v>136537481</v>
      </c>
      <c r="C61" s="51"/>
      <c r="D61" s="54"/>
      <c r="E61" s="70">
        <f>SUM(E17:E59)</f>
        <v>153729432</v>
      </c>
    </row>
    <row r="62" spans="1:6" ht="24" x14ac:dyDescent="0.3">
      <c r="A62" s="51"/>
      <c r="B62" s="51"/>
      <c r="C62" s="51"/>
      <c r="D62" s="54"/>
    </row>
    <row r="63" spans="1:6" ht="24" x14ac:dyDescent="0.3">
      <c r="A63" s="51"/>
      <c r="B63" s="51"/>
      <c r="C63" s="51"/>
      <c r="D63" s="54"/>
    </row>
    <row r="64" spans="1:6" ht="25" x14ac:dyDescent="0.3">
      <c r="A64" s="51" t="s">
        <v>438</v>
      </c>
      <c r="B64" s="51"/>
      <c r="C64" s="71"/>
      <c r="D64" s="53" t="s">
        <v>439</v>
      </c>
    </row>
    <row r="65" spans="1:4" s="54" customFormat="1" ht="25" x14ac:dyDescent="0.3">
      <c r="A65" s="51" t="s">
        <v>440</v>
      </c>
      <c r="B65" s="51"/>
      <c r="C65" s="51"/>
      <c r="D65" s="53"/>
    </row>
    <row r="66" spans="1:4" ht="31" x14ac:dyDescent="0.35">
      <c r="D66" s="30"/>
    </row>
  </sheetData>
  <pageMargins left="0.7" right="0.7" top="0.75" bottom="0.75" header="0.3" footer="0.3"/>
  <pageSetup orientation="portrait" horizontalDpi="0" verticalDpi="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412BD-C657-C04F-9DB2-326D130BA76F}">
  <dimension ref="A1:F66"/>
  <sheetViews>
    <sheetView topLeftCell="A55" workbookViewId="0">
      <selection activeCell="F61" sqref="F61"/>
    </sheetView>
  </sheetViews>
  <sheetFormatPr baseColWidth="10" defaultRowHeight="16" x14ac:dyDescent="0.2"/>
  <cols>
    <col min="1" max="1" width="120" style="17" customWidth="1"/>
    <col min="2" max="2" width="21.83203125" style="17" customWidth="1"/>
    <col min="3" max="3" width="10.6640625" style="17" customWidth="1"/>
    <col min="4" max="4" width="119.33203125" customWidth="1"/>
    <col min="5" max="5" width="21.5" customWidth="1"/>
  </cols>
  <sheetData>
    <row r="1" spans="1:5" ht="48" x14ac:dyDescent="0.55000000000000004">
      <c r="A1" s="23" t="s">
        <v>189</v>
      </c>
      <c r="B1" s="23"/>
    </row>
    <row r="3" spans="1:5" ht="64" x14ac:dyDescent="0.2">
      <c r="A3" s="84" t="s">
        <v>289</v>
      </c>
      <c r="B3" s="24"/>
    </row>
    <row r="5" spans="1:5" ht="43" x14ac:dyDescent="0.2">
      <c r="A5" s="25" t="s">
        <v>190</v>
      </c>
      <c r="B5" s="25"/>
    </row>
    <row r="7" spans="1:5" ht="64" x14ac:dyDescent="0.2">
      <c r="A7" s="84" t="s">
        <v>290</v>
      </c>
      <c r="B7" s="24"/>
    </row>
    <row r="8" spans="1:5" ht="96" x14ac:dyDescent="0.2">
      <c r="A8" s="84" t="s">
        <v>291</v>
      </c>
      <c r="B8" s="24"/>
    </row>
    <row r="9" spans="1:5" ht="64" x14ac:dyDescent="0.2">
      <c r="A9" s="84" t="s">
        <v>292</v>
      </c>
      <c r="B9" s="24"/>
    </row>
    <row r="11" spans="1:5" s="27" customFormat="1" x14ac:dyDescent="0.2">
      <c r="A11" s="26"/>
      <c r="B11" s="26"/>
      <c r="C11" s="26"/>
    </row>
    <row r="12" spans="1:5" ht="154" x14ac:dyDescent="0.25">
      <c r="A12" s="28" t="s">
        <v>435</v>
      </c>
      <c r="B12" s="28"/>
    </row>
    <row r="13" spans="1:5" ht="25" x14ac:dyDescent="0.3">
      <c r="A13" s="51" t="s">
        <v>187</v>
      </c>
      <c r="B13" s="52" t="s">
        <v>187</v>
      </c>
      <c r="C13" s="51"/>
      <c r="D13" s="224" t="s">
        <v>493</v>
      </c>
      <c r="E13" s="52" t="s">
        <v>278</v>
      </c>
    </row>
    <row r="14" spans="1:5" ht="24" x14ac:dyDescent="0.3">
      <c r="A14" s="51"/>
      <c r="B14" s="52"/>
      <c r="C14" s="51"/>
      <c r="D14" s="54"/>
      <c r="E14" s="55"/>
    </row>
    <row r="15" spans="1:5" ht="23" x14ac:dyDescent="0.25">
      <c r="A15" s="56" t="s">
        <v>4</v>
      </c>
      <c r="B15" s="57"/>
      <c r="C15" s="56"/>
      <c r="D15" s="56" t="s">
        <v>4</v>
      </c>
      <c r="E15" s="55"/>
    </row>
    <row r="16" spans="1:5" ht="23" x14ac:dyDescent="0.25">
      <c r="A16" s="58" t="s">
        <v>191</v>
      </c>
      <c r="B16" s="59"/>
      <c r="C16" s="58"/>
      <c r="D16" s="58" t="s">
        <v>191</v>
      </c>
      <c r="E16" s="55"/>
    </row>
    <row r="17" spans="1:5" ht="24" x14ac:dyDescent="0.2">
      <c r="A17" s="60" t="s">
        <v>192</v>
      </c>
      <c r="B17" s="61">
        <v>50671</v>
      </c>
      <c r="C17" s="60"/>
      <c r="D17" s="60" t="s">
        <v>192</v>
      </c>
      <c r="E17" s="61">
        <v>50671</v>
      </c>
    </row>
    <row r="18" spans="1:5" ht="23" x14ac:dyDescent="0.25">
      <c r="A18" s="64" t="s">
        <v>481</v>
      </c>
      <c r="B18" s="61">
        <v>1850977</v>
      </c>
      <c r="C18" s="60"/>
      <c r="D18" s="64" t="s">
        <v>481</v>
      </c>
      <c r="E18" s="61">
        <v>1850977</v>
      </c>
    </row>
    <row r="19" spans="1:5" ht="24" x14ac:dyDescent="0.2">
      <c r="A19" s="62"/>
      <c r="B19" s="61"/>
      <c r="C19" s="62"/>
      <c r="D19" s="62" t="s">
        <v>437</v>
      </c>
      <c r="E19" s="284">
        <v>89904</v>
      </c>
    </row>
    <row r="20" spans="1:5" ht="24" x14ac:dyDescent="0.2">
      <c r="A20" s="62"/>
      <c r="B20" s="63"/>
      <c r="C20" s="62"/>
      <c r="D20" s="62" t="s">
        <v>279</v>
      </c>
      <c r="E20" s="284">
        <v>788940</v>
      </c>
    </row>
    <row r="21" spans="1:5" ht="23" x14ac:dyDescent="0.25">
      <c r="A21" s="62"/>
      <c r="B21" s="63"/>
      <c r="C21" s="62"/>
      <c r="D21" s="62"/>
      <c r="E21" s="55"/>
    </row>
    <row r="22" spans="1:5" ht="23" x14ac:dyDescent="0.25">
      <c r="A22" s="56" t="s">
        <v>12</v>
      </c>
      <c r="B22" s="57"/>
      <c r="C22" s="56"/>
      <c r="D22" s="56" t="s">
        <v>12</v>
      </c>
      <c r="E22" s="55"/>
    </row>
    <row r="23" spans="1:5" ht="23" x14ac:dyDescent="0.25">
      <c r="A23" s="58" t="s">
        <v>193</v>
      </c>
      <c r="B23" s="59"/>
      <c r="C23" s="58"/>
      <c r="D23" s="58" t="s">
        <v>193</v>
      </c>
      <c r="E23" s="55"/>
    </row>
    <row r="24" spans="1:5" ht="23" x14ac:dyDescent="0.25">
      <c r="A24" s="64" t="s">
        <v>194</v>
      </c>
      <c r="B24" s="65">
        <v>6752148</v>
      </c>
      <c r="C24" s="64"/>
      <c r="D24" s="64" t="s">
        <v>194</v>
      </c>
      <c r="E24" s="65">
        <v>6752148</v>
      </c>
    </row>
    <row r="25" spans="1:5" ht="24" x14ac:dyDescent="0.25">
      <c r="A25" s="64"/>
      <c r="B25" s="55"/>
      <c r="C25" s="64"/>
      <c r="D25" s="60" t="s">
        <v>207</v>
      </c>
      <c r="E25" s="285">
        <v>1920368</v>
      </c>
    </row>
    <row r="26" spans="1:5" ht="24" x14ac:dyDescent="0.25">
      <c r="A26" s="56"/>
      <c r="B26" s="57"/>
      <c r="C26" s="56"/>
      <c r="D26" s="60" t="s">
        <v>208</v>
      </c>
      <c r="E26" s="285">
        <v>718484</v>
      </c>
    </row>
    <row r="27" spans="1:5" ht="23" x14ac:dyDescent="0.25">
      <c r="A27" s="58"/>
      <c r="B27" s="59"/>
      <c r="C27" s="58"/>
      <c r="D27" s="62"/>
      <c r="E27" s="55"/>
    </row>
    <row r="28" spans="1:5" ht="23" x14ac:dyDescent="0.25">
      <c r="A28" s="56" t="s">
        <v>0</v>
      </c>
      <c r="B28" s="57"/>
      <c r="C28" s="56"/>
      <c r="D28" s="56" t="s">
        <v>0</v>
      </c>
      <c r="E28" s="55"/>
    </row>
    <row r="29" spans="1:5" ht="23" x14ac:dyDescent="0.25">
      <c r="A29" s="58" t="s">
        <v>195</v>
      </c>
      <c r="B29" s="59"/>
      <c r="C29" s="58"/>
      <c r="D29" s="58" t="s">
        <v>195</v>
      </c>
      <c r="E29" s="55"/>
    </row>
    <row r="30" spans="1:5" ht="24" x14ac:dyDescent="0.2">
      <c r="A30" s="62" t="s">
        <v>280</v>
      </c>
      <c r="B30" s="65">
        <v>11516</v>
      </c>
      <c r="C30" s="60"/>
      <c r="D30" s="62" t="s">
        <v>280</v>
      </c>
      <c r="E30" s="65">
        <v>11516</v>
      </c>
    </row>
    <row r="31" spans="1:5" ht="24" x14ac:dyDescent="0.2">
      <c r="A31" s="60" t="s">
        <v>196</v>
      </c>
      <c r="B31" s="65">
        <v>435035</v>
      </c>
      <c r="C31" s="60"/>
      <c r="D31" s="60" t="s">
        <v>196</v>
      </c>
      <c r="E31" s="65">
        <v>435035</v>
      </c>
    </row>
    <row r="32" spans="1:5" ht="24" x14ac:dyDescent="0.2">
      <c r="A32" s="60" t="s">
        <v>197</v>
      </c>
      <c r="B32" s="65">
        <v>9753449</v>
      </c>
      <c r="C32" s="62"/>
      <c r="D32" s="60" t="s">
        <v>197</v>
      </c>
      <c r="E32" s="65">
        <v>9753449</v>
      </c>
    </row>
    <row r="33" spans="1:5" ht="23" x14ac:dyDescent="0.25">
      <c r="A33" s="62"/>
      <c r="B33" s="57"/>
      <c r="C33" s="56"/>
      <c r="D33" s="56"/>
      <c r="E33" s="55"/>
    </row>
    <row r="34" spans="1:5" ht="23" x14ac:dyDescent="0.25">
      <c r="A34" s="56" t="s">
        <v>198</v>
      </c>
      <c r="B34" s="57"/>
      <c r="C34" s="56"/>
      <c r="D34" s="56" t="s">
        <v>198</v>
      </c>
      <c r="E34" s="55"/>
    </row>
    <row r="35" spans="1:5" ht="23" x14ac:dyDescent="0.25">
      <c r="A35" s="58" t="s">
        <v>199</v>
      </c>
      <c r="B35" s="59"/>
      <c r="C35" s="58"/>
      <c r="D35" s="58" t="s">
        <v>199</v>
      </c>
      <c r="E35" s="55"/>
    </row>
    <row r="36" spans="1:5" ht="23" x14ac:dyDescent="0.25">
      <c r="A36" s="64" t="s">
        <v>482</v>
      </c>
      <c r="B36" s="66">
        <v>5997750</v>
      </c>
      <c r="C36" s="60"/>
      <c r="D36" s="64" t="s">
        <v>482</v>
      </c>
      <c r="E36" s="66">
        <v>5997750</v>
      </c>
    </row>
    <row r="37" spans="1:5" ht="24" x14ac:dyDescent="0.2">
      <c r="A37" s="62" t="s">
        <v>281</v>
      </c>
      <c r="B37" s="66">
        <v>3764236</v>
      </c>
      <c r="C37" s="62"/>
      <c r="D37" s="62" t="s">
        <v>281</v>
      </c>
      <c r="E37" s="66">
        <v>3764236</v>
      </c>
    </row>
    <row r="38" spans="1:5" ht="23" x14ac:dyDescent="0.25">
      <c r="A38" s="56"/>
      <c r="B38" s="57"/>
      <c r="C38" s="56"/>
      <c r="D38" s="67"/>
      <c r="E38" s="55"/>
    </row>
    <row r="39" spans="1:5" ht="23" x14ac:dyDescent="0.25">
      <c r="A39" s="56" t="s">
        <v>1</v>
      </c>
      <c r="B39" s="57"/>
      <c r="C39" s="56"/>
      <c r="D39" s="56" t="s">
        <v>1</v>
      </c>
      <c r="E39" s="55"/>
    </row>
    <row r="40" spans="1:5" ht="23" x14ac:dyDescent="0.25">
      <c r="A40" s="67" t="s">
        <v>200</v>
      </c>
      <c r="B40" s="68"/>
      <c r="C40" s="67"/>
      <c r="D40" s="67" t="s">
        <v>200</v>
      </c>
      <c r="E40" s="55"/>
    </row>
    <row r="41" spans="1:5" ht="24" x14ac:dyDescent="0.2">
      <c r="A41" s="60" t="s">
        <v>201</v>
      </c>
      <c r="B41" s="65">
        <v>4867428</v>
      </c>
      <c r="C41" s="60"/>
      <c r="D41" s="60" t="s">
        <v>201</v>
      </c>
      <c r="E41" s="65">
        <v>4867428</v>
      </c>
    </row>
    <row r="42" spans="1:5" ht="23" x14ac:dyDescent="0.25">
      <c r="A42" s="64" t="s">
        <v>468</v>
      </c>
      <c r="B42" s="65">
        <v>4702000</v>
      </c>
      <c r="C42" s="60"/>
      <c r="D42" s="64" t="s">
        <v>468</v>
      </c>
      <c r="E42" s="65">
        <v>4702000</v>
      </c>
    </row>
    <row r="43" spans="1:5" ht="24" x14ac:dyDescent="0.2">
      <c r="A43" s="60" t="s">
        <v>476</v>
      </c>
      <c r="B43" s="65">
        <v>15555093</v>
      </c>
      <c r="C43" s="60"/>
      <c r="D43" s="60" t="s">
        <v>476</v>
      </c>
      <c r="E43" s="65">
        <v>15555093</v>
      </c>
    </row>
    <row r="44" spans="1:5" ht="24" x14ac:dyDescent="0.2">
      <c r="A44" s="60" t="s">
        <v>192</v>
      </c>
      <c r="B44" s="65">
        <v>5087237</v>
      </c>
      <c r="C44" s="60"/>
      <c r="D44" s="60" t="s">
        <v>192</v>
      </c>
      <c r="E44" s="65">
        <v>5087237</v>
      </c>
    </row>
    <row r="45" spans="1:5" ht="24" x14ac:dyDescent="0.2">
      <c r="A45" s="60" t="s">
        <v>202</v>
      </c>
      <c r="B45" s="65">
        <v>6578980</v>
      </c>
      <c r="C45" s="60"/>
      <c r="D45" s="60" t="s">
        <v>202</v>
      </c>
      <c r="E45" s="65">
        <v>6578980</v>
      </c>
    </row>
    <row r="46" spans="1:5" ht="24" x14ac:dyDescent="0.2">
      <c r="A46" s="60" t="s">
        <v>489</v>
      </c>
      <c r="B46" s="65">
        <v>16108733</v>
      </c>
      <c r="C46" s="60"/>
      <c r="D46" s="60" t="s">
        <v>489</v>
      </c>
      <c r="E46" s="65">
        <v>16108733</v>
      </c>
    </row>
    <row r="47" spans="1:5" ht="24" x14ac:dyDescent="0.2">
      <c r="A47" s="60" t="s">
        <v>203</v>
      </c>
      <c r="B47" s="65">
        <v>22328651</v>
      </c>
      <c r="C47" s="60"/>
      <c r="D47" s="60" t="s">
        <v>203</v>
      </c>
      <c r="E47" s="65">
        <v>22328651</v>
      </c>
    </row>
    <row r="48" spans="1:5" ht="24" x14ac:dyDescent="0.2">
      <c r="A48" s="60" t="s">
        <v>204</v>
      </c>
      <c r="B48" s="65">
        <v>4029410</v>
      </c>
      <c r="C48" s="60"/>
      <c r="D48" s="60" t="s">
        <v>204</v>
      </c>
      <c r="E48" s="65">
        <v>4029410</v>
      </c>
    </row>
    <row r="49" spans="1:6" ht="24" x14ac:dyDescent="0.2">
      <c r="A49" s="60" t="s">
        <v>205</v>
      </c>
      <c r="B49" s="65">
        <v>4119402</v>
      </c>
      <c r="C49" s="60"/>
      <c r="D49" s="60" t="s">
        <v>205</v>
      </c>
      <c r="E49" s="65">
        <v>4119402</v>
      </c>
    </row>
    <row r="50" spans="1:6" ht="24" x14ac:dyDescent="0.2">
      <c r="A50" s="60" t="s">
        <v>282</v>
      </c>
      <c r="B50" s="65">
        <v>11976292</v>
      </c>
      <c r="C50" s="60"/>
      <c r="D50" s="60" t="s">
        <v>282</v>
      </c>
      <c r="E50" s="65">
        <v>11976292</v>
      </c>
    </row>
    <row r="51" spans="1:6" ht="24" x14ac:dyDescent="0.2">
      <c r="A51" s="60" t="s">
        <v>206</v>
      </c>
      <c r="B51" s="65">
        <v>3294690</v>
      </c>
      <c r="C51" s="60"/>
      <c r="D51" s="60" t="s">
        <v>206</v>
      </c>
      <c r="E51" s="65">
        <v>3294690</v>
      </c>
    </row>
    <row r="52" spans="1:6" ht="24" x14ac:dyDescent="0.2">
      <c r="A52" s="62" t="s">
        <v>283</v>
      </c>
      <c r="B52" s="65">
        <v>74329</v>
      </c>
      <c r="C52" s="60"/>
      <c r="D52" s="62" t="s">
        <v>283</v>
      </c>
      <c r="E52" s="65">
        <v>74329</v>
      </c>
    </row>
    <row r="53" spans="1:6" ht="24" x14ac:dyDescent="0.2">
      <c r="A53" s="62" t="s">
        <v>284</v>
      </c>
      <c r="B53" s="65">
        <v>959127</v>
      </c>
      <c r="C53" s="60"/>
      <c r="D53" s="60" t="s">
        <v>284</v>
      </c>
      <c r="E53" s="65">
        <v>959127</v>
      </c>
    </row>
    <row r="54" spans="1:6" ht="24" x14ac:dyDescent="0.2">
      <c r="A54" s="62" t="s">
        <v>491</v>
      </c>
      <c r="B54" s="65">
        <v>12501649</v>
      </c>
      <c r="C54" s="60"/>
      <c r="D54" s="62" t="s">
        <v>491</v>
      </c>
      <c r="E54" s="65">
        <v>12501649</v>
      </c>
    </row>
    <row r="55" spans="1:6" ht="24" x14ac:dyDescent="0.2">
      <c r="A55" s="62" t="s">
        <v>285</v>
      </c>
      <c r="B55" s="65">
        <v>210264</v>
      </c>
      <c r="C55" s="60"/>
      <c r="D55" s="60" t="s">
        <v>285</v>
      </c>
      <c r="E55" s="65">
        <v>210264</v>
      </c>
    </row>
    <row r="56" spans="1:6" ht="24" x14ac:dyDescent="0.2">
      <c r="A56" s="62" t="s">
        <v>286</v>
      </c>
      <c r="B56" s="65">
        <v>3730209</v>
      </c>
      <c r="C56" s="60"/>
      <c r="D56" s="62" t="s">
        <v>286</v>
      </c>
      <c r="E56" s="65">
        <v>3730209</v>
      </c>
    </row>
    <row r="57" spans="1:6" ht="24" x14ac:dyDescent="0.2">
      <c r="A57" s="62" t="s">
        <v>287</v>
      </c>
      <c r="B57" s="65">
        <v>851949</v>
      </c>
      <c r="C57" s="60"/>
      <c r="D57" s="62" t="s">
        <v>287</v>
      </c>
      <c r="E57" s="65">
        <v>851949</v>
      </c>
    </row>
    <row r="58" spans="1:6" ht="24" x14ac:dyDescent="0.3">
      <c r="A58" s="51"/>
      <c r="B58" s="65"/>
      <c r="C58" s="60"/>
      <c r="D58" s="64" t="s">
        <v>469</v>
      </c>
      <c r="E58" s="285">
        <v>2344934</v>
      </c>
    </row>
    <row r="59" spans="1:6" ht="24" x14ac:dyDescent="0.3">
      <c r="A59" s="51"/>
      <c r="B59" s="294"/>
      <c r="C59" s="62"/>
      <c r="D59" s="64" t="s">
        <v>431</v>
      </c>
      <c r="E59" s="295">
        <v>10150000</v>
      </c>
      <c r="F59" s="224" t="s">
        <v>494</v>
      </c>
    </row>
    <row r="60" spans="1:6" ht="24" x14ac:dyDescent="0.3">
      <c r="A60" s="51"/>
      <c r="B60" s="52"/>
      <c r="C60" s="51"/>
      <c r="D60" s="54"/>
      <c r="E60" s="55"/>
    </row>
    <row r="61" spans="1:6" ht="24" x14ac:dyDescent="0.3">
      <c r="A61" s="51"/>
      <c r="B61" s="70">
        <f>SUM(B17:B58)</f>
        <v>145591225</v>
      </c>
      <c r="C61" s="51"/>
      <c r="D61" s="54"/>
      <c r="E61" s="70">
        <f>SUM(E17:E59)</f>
        <v>161603855</v>
      </c>
    </row>
    <row r="62" spans="1:6" ht="24" x14ac:dyDescent="0.3">
      <c r="A62" s="51"/>
      <c r="B62" s="51"/>
      <c r="C62" s="51"/>
      <c r="D62" s="54"/>
    </row>
    <row r="63" spans="1:6" ht="24" x14ac:dyDescent="0.3">
      <c r="A63" s="51"/>
      <c r="B63" s="51"/>
      <c r="C63" s="51"/>
      <c r="D63" s="54"/>
    </row>
    <row r="64" spans="1:6" ht="24" x14ac:dyDescent="0.3">
      <c r="A64" s="51"/>
      <c r="B64" s="51"/>
      <c r="C64" s="71"/>
      <c r="D64" s="53"/>
    </row>
    <row r="65" spans="1:4" s="54" customFormat="1" ht="24" x14ac:dyDescent="0.3">
      <c r="A65" s="51"/>
      <c r="B65" s="51"/>
      <c r="C65" s="51"/>
      <c r="D65" s="53"/>
    </row>
    <row r="66" spans="1:4" ht="31" x14ac:dyDescent="0.35">
      <c r="D66" s="30"/>
    </row>
  </sheetData>
  <pageMargins left="0.7" right="0.7" top="0.75" bottom="0.75" header="0.3" footer="0.3"/>
  <pageSetup orientation="portrait" horizontalDpi="0" verticalDpi="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26ACC-03D2-3947-BD8D-B51EA7B3B3AB}">
  <dimension ref="A1:F64"/>
  <sheetViews>
    <sheetView topLeftCell="B38" workbookViewId="0">
      <selection activeCell="F59" sqref="F59"/>
    </sheetView>
  </sheetViews>
  <sheetFormatPr baseColWidth="10" defaultRowHeight="16" x14ac:dyDescent="0.2"/>
  <cols>
    <col min="1" max="1" width="120" style="17" customWidth="1"/>
    <col min="2" max="2" width="21.83203125" style="17" customWidth="1"/>
    <col min="3" max="3" width="10.6640625" style="17" customWidth="1"/>
    <col min="4" max="4" width="119.33203125" customWidth="1"/>
    <col min="5" max="5" width="21.5" customWidth="1"/>
  </cols>
  <sheetData>
    <row r="1" spans="1:5" ht="48" x14ac:dyDescent="0.55000000000000004">
      <c r="A1" s="23" t="s">
        <v>189</v>
      </c>
      <c r="B1" s="23"/>
    </row>
    <row r="3" spans="1:5" ht="64" x14ac:dyDescent="0.2">
      <c r="A3" s="84" t="s">
        <v>289</v>
      </c>
      <c r="B3" s="24"/>
    </row>
    <row r="5" spans="1:5" ht="43" x14ac:dyDescent="0.2">
      <c r="A5" s="25" t="s">
        <v>190</v>
      </c>
      <c r="B5" s="25"/>
    </row>
    <row r="7" spans="1:5" ht="64" x14ac:dyDescent="0.2">
      <c r="A7" s="84" t="s">
        <v>290</v>
      </c>
      <c r="B7" s="24"/>
    </row>
    <row r="8" spans="1:5" ht="96" x14ac:dyDescent="0.2">
      <c r="A8" s="84" t="s">
        <v>291</v>
      </c>
      <c r="B8" s="24"/>
    </row>
    <row r="9" spans="1:5" ht="64" x14ac:dyDescent="0.2">
      <c r="A9" s="84" t="s">
        <v>292</v>
      </c>
      <c r="B9" s="24"/>
    </row>
    <row r="11" spans="1:5" s="27" customFormat="1" x14ac:dyDescent="0.2">
      <c r="A11" s="26"/>
      <c r="B11" s="26"/>
      <c r="C11" s="26"/>
    </row>
    <row r="12" spans="1:5" ht="154" x14ac:dyDescent="0.25">
      <c r="A12" s="28" t="s">
        <v>293</v>
      </c>
      <c r="B12" s="28"/>
    </row>
    <row r="13" spans="1:5" ht="25" x14ac:dyDescent="0.3">
      <c r="A13" s="51" t="s">
        <v>187</v>
      </c>
      <c r="B13" s="52" t="s">
        <v>187</v>
      </c>
      <c r="C13" s="51"/>
      <c r="D13" s="224" t="s">
        <v>493</v>
      </c>
      <c r="E13" s="52" t="s">
        <v>278</v>
      </c>
    </row>
    <row r="14" spans="1:5" ht="24" x14ac:dyDescent="0.3">
      <c r="A14" s="51"/>
      <c r="B14" s="52"/>
      <c r="C14" s="51"/>
      <c r="D14" s="54"/>
      <c r="E14" s="55"/>
    </row>
    <row r="15" spans="1:5" ht="23" x14ac:dyDescent="0.25">
      <c r="A15" s="56" t="s">
        <v>4</v>
      </c>
      <c r="B15" s="57"/>
      <c r="C15" s="56"/>
      <c r="D15" s="56" t="s">
        <v>4</v>
      </c>
      <c r="E15" s="55"/>
    </row>
    <row r="16" spans="1:5" ht="23" x14ac:dyDescent="0.25">
      <c r="A16" s="58" t="s">
        <v>191</v>
      </c>
      <c r="B16" s="59"/>
      <c r="C16" s="58"/>
      <c r="D16" s="58" t="s">
        <v>191</v>
      </c>
      <c r="E16" s="55"/>
    </row>
    <row r="17" spans="1:5" ht="24" x14ac:dyDescent="0.2">
      <c r="A17" s="60" t="s">
        <v>192</v>
      </c>
      <c r="B17" s="66">
        <v>49430</v>
      </c>
      <c r="C17" s="60"/>
      <c r="D17" s="60" t="s">
        <v>192</v>
      </c>
      <c r="E17" s="66">
        <v>49430</v>
      </c>
    </row>
    <row r="18" spans="1:5" ht="23" x14ac:dyDescent="0.25">
      <c r="A18" s="64" t="s">
        <v>481</v>
      </c>
      <c r="B18" s="66">
        <v>10409647</v>
      </c>
      <c r="C18" s="60"/>
      <c r="D18" s="64" t="s">
        <v>481</v>
      </c>
      <c r="E18" s="66">
        <v>10409647</v>
      </c>
    </row>
    <row r="19" spans="1:5" ht="24" x14ac:dyDescent="0.2">
      <c r="A19" s="62"/>
      <c r="B19" s="61"/>
      <c r="C19" s="62"/>
      <c r="D19" s="62" t="s">
        <v>279</v>
      </c>
      <c r="E19" s="282">
        <v>1146428</v>
      </c>
    </row>
    <row r="20" spans="1:5" ht="24" x14ac:dyDescent="0.2">
      <c r="A20" s="62"/>
      <c r="B20" s="63"/>
      <c r="C20" s="62"/>
      <c r="D20" s="62" t="s">
        <v>288</v>
      </c>
      <c r="E20" s="282">
        <v>370571</v>
      </c>
    </row>
    <row r="21" spans="1:5" ht="23" x14ac:dyDescent="0.25">
      <c r="A21" s="62"/>
      <c r="B21" s="63"/>
      <c r="C21" s="62"/>
      <c r="D21" s="62"/>
      <c r="E21" s="55"/>
    </row>
    <row r="22" spans="1:5" ht="23" x14ac:dyDescent="0.25">
      <c r="A22" s="56" t="s">
        <v>12</v>
      </c>
      <c r="B22" s="57"/>
      <c r="C22" s="56"/>
      <c r="D22" s="56" t="s">
        <v>12</v>
      </c>
      <c r="E22" s="55"/>
    </row>
    <row r="23" spans="1:5" ht="23" x14ac:dyDescent="0.25">
      <c r="A23" s="58" t="s">
        <v>193</v>
      </c>
      <c r="B23" s="59"/>
      <c r="C23" s="58"/>
      <c r="D23" s="58" t="s">
        <v>193</v>
      </c>
      <c r="E23" s="55"/>
    </row>
    <row r="24" spans="1:5" ht="23" x14ac:dyDescent="0.25">
      <c r="A24" s="64" t="s">
        <v>194</v>
      </c>
      <c r="B24" s="65">
        <v>5220111</v>
      </c>
      <c r="C24" s="64"/>
      <c r="D24" s="64" t="s">
        <v>194</v>
      </c>
      <c r="E24" s="65">
        <v>5220111</v>
      </c>
    </row>
    <row r="25" spans="1:5" ht="24" x14ac:dyDescent="0.25">
      <c r="A25" s="64"/>
      <c r="B25" s="55"/>
      <c r="C25" s="64"/>
      <c r="D25" s="60" t="s">
        <v>207</v>
      </c>
      <c r="E25" s="285">
        <v>1559801</v>
      </c>
    </row>
    <row r="26" spans="1:5" ht="24" x14ac:dyDescent="0.25">
      <c r="A26" s="56"/>
      <c r="B26" s="57"/>
      <c r="C26" s="56"/>
      <c r="D26" s="60" t="s">
        <v>208</v>
      </c>
      <c r="E26" s="285">
        <v>199088</v>
      </c>
    </row>
    <row r="27" spans="1:5" ht="23" x14ac:dyDescent="0.25">
      <c r="A27" s="58"/>
      <c r="B27" s="59"/>
      <c r="C27" s="58"/>
      <c r="D27" s="62"/>
      <c r="E27" s="55"/>
    </row>
    <row r="28" spans="1:5" ht="23" x14ac:dyDescent="0.25">
      <c r="A28" s="56" t="s">
        <v>0</v>
      </c>
      <c r="B28" s="57"/>
      <c r="C28" s="56"/>
      <c r="D28" s="56" t="s">
        <v>0</v>
      </c>
      <c r="E28" s="55"/>
    </row>
    <row r="29" spans="1:5" ht="23" x14ac:dyDescent="0.25">
      <c r="A29" s="58" t="s">
        <v>195</v>
      </c>
      <c r="B29" s="59"/>
      <c r="C29" s="58"/>
      <c r="D29" s="58" t="s">
        <v>195</v>
      </c>
      <c r="E29" s="55"/>
    </row>
    <row r="30" spans="1:5" ht="24" x14ac:dyDescent="0.2">
      <c r="A30" s="62" t="s">
        <v>280</v>
      </c>
      <c r="B30" s="65">
        <v>12568</v>
      </c>
      <c r="C30" s="60"/>
      <c r="D30" s="62" t="s">
        <v>280</v>
      </c>
      <c r="E30" s="65">
        <v>12568</v>
      </c>
    </row>
    <row r="31" spans="1:5" ht="24" x14ac:dyDescent="0.2">
      <c r="A31" s="60" t="s">
        <v>196</v>
      </c>
      <c r="B31" s="65">
        <v>358480</v>
      </c>
      <c r="C31" s="60"/>
      <c r="D31" s="60" t="s">
        <v>196</v>
      </c>
      <c r="E31" s="65">
        <v>358480</v>
      </c>
    </row>
    <row r="32" spans="1:5" ht="24" x14ac:dyDescent="0.2">
      <c r="A32" s="60" t="s">
        <v>197</v>
      </c>
      <c r="B32" s="65">
        <v>9513003</v>
      </c>
      <c r="C32" s="62"/>
      <c r="D32" s="60" t="s">
        <v>197</v>
      </c>
      <c r="E32" s="65">
        <v>9513003</v>
      </c>
    </row>
    <row r="33" spans="1:5" ht="23" x14ac:dyDescent="0.25">
      <c r="A33" s="62"/>
      <c r="B33" s="57"/>
      <c r="C33" s="56"/>
      <c r="D33" s="56"/>
      <c r="E33" s="55"/>
    </row>
    <row r="34" spans="1:5" ht="23" x14ac:dyDescent="0.25">
      <c r="A34" s="56" t="s">
        <v>198</v>
      </c>
      <c r="B34" s="57"/>
      <c r="C34" s="56"/>
      <c r="D34" s="56" t="s">
        <v>198</v>
      </c>
      <c r="E34" s="55"/>
    </row>
    <row r="35" spans="1:5" ht="23" x14ac:dyDescent="0.25">
      <c r="A35" s="58" t="s">
        <v>199</v>
      </c>
      <c r="B35" s="59"/>
      <c r="C35" s="58"/>
      <c r="D35" s="58" t="s">
        <v>199</v>
      </c>
      <c r="E35" s="55"/>
    </row>
    <row r="36" spans="1:5" ht="23" x14ac:dyDescent="0.25">
      <c r="A36" s="64" t="s">
        <v>482</v>
      </c>
      <c r="B36" s="66">
        <v>4815121</v>
      </c>
      <c r="C36" s="60"/>
      <c r="D36" s="64" t="s">
        <v>482</v>
      </c>
      <c r="E36" s="66">
        <v>4815121</v>
      </c>
    </row>
    <row r="37" spans="1:5" ht="24" x14ac:dyDescent="0.2">
      <c r="A37" s="62" t="s">
        <v>281</v>
      </c>
      <c r="B37" s="66">
        <v>6574189</v>
      </c>
      <c r="C37" s="62"/>
      <c r="D37" s="62" t="s">
        <v>281</v>
      </c>
      <c r="E37" s="66">
        <v>6574189</v>
      </c>
    </row>
    <row r="38" spans="1:5" ht="23" x14ac:dyDescent="0.25">
      <c r="A38" s="56"/>
      <c r="B38" s="57"/>
      <c r="C38" s="56"/>
      <c r="D38" s="67"/>
      <c r="E38" s="55"/>
    </row>
    <row r="39" spans="1:5" ht="23" x14ac:dyDescent="0.25">
      <c r="A39" s="56" t="s">
        <v>1</v>
      </c>
      <c r="B39" s="57"/>
      <c r="C39" s="56"/>
      <c r="D39" s="56" t="s">
        <v>1</v>
      </c>
      <c r="E39" s="55"/>
    </row>
    <row r="40" spans="1:5" ht="23" x14ac:dyDescent="0.25">
      <c r="A40" s="67" t="s">
        <v>200</v>
      </c>
      <c r="B40" s="68"/>
      <c r="C40" s="67"/>
      <c r="D40" s="67" t="s">
        <v>200</v>
      </c>
      <c r="E40" s="55"/>
    </row>
    <row r="41" spans="1:5" ht="24" x14ac:dyDescent="0.2">
      <c r="A41" s="60" t="s">
        <v>201</v>
      </c>
      <c r="B41" s="65">
        <v>4500000</v>
      </c>
      <c r="C41" s="60"/>
      <c r="D41" s="60" t="s">
        <v>201</v>
      </c>
      <c r="E41" s="65">
        <v>4500000</v>
      </c>
    </row>
    <row r="42" spans="1:5" ht="23" x14ac:dyDescent="0.25">
      <c r="A42" s="64" t="s">
        <v>468</v>
      </c>
      <c r="B42" s="65">
        <v>3342738</v>
      </c>
      <c r="C42" s="60"/>
      <c r="D42" s="64" t="s">
        <v>468</v>
      </c>
      <c r="E42" s="65">
        <v>3342738</v>
      </c>
    </row>
    <row r="43" spans="1:5" ht="24" x14ac:dyDescent="0.2">
      <c r="A43" s="60" t="s">
        <v>476</v>
      </c>
      <c r="B43" s="65">
        <v>12080000</v>
      </c>
      <c r="C43" s="60"/>
      <c r="D43" s="60" t="s">
        <v>476</v>
      </c>
      <c r="E43" s="65">
        <v>12080000</v>
      </c>
    </row>
    <row r="44" spans="1:5" ht="24" x14ac:dyDescent="0.2">
      <c r="A44" s="60" t="s">
        <v>192</v>
      </c>
      <c r="B44" s="65">
        <v>4860000</v>
      </c>
      <c r="C44" s="60"/>
      <c r="D44" s="60" t="s">
        <v>192</v>
      </c>
      <c r="E44" s="65">
        <v>4860000</v>
      </c>
    </row>
    <row r="45" spans="1:5" ht="24" x14ac:dyDescent="0.2">
      <c r="A45" s="60" t="s">
        <v>202</v>
      </c>
      <c r="B45" s="65">
        <v>5414618</v>
      </c>
      <c r="C45" s="60"/>
      <c r="D45" s="60" t="s">
        <v>202</v>
      </c>
      <c r="E45" s="65">
        <v>5414618</v>
      </c>
    </row>
    <row r="46" spans="1:5" ht="24" x14ac:dyDescent="0.2">
      <c r="A46" s="60" t="s">
        <v>489</v>
      </c>
      <c r="B46" s="65">
        <v>8827142</v>
      </c>
      <c r="C46" s="60"/>
      <c r="D46" s="60" t="s">
        <v>489</v>
      </c>
      <c r="E46" s="65">
        <v>8827142</v>
      </c>
    </row>
    <row r="47" spans="1:5" ht="24" x14ac:dyDescent="0.2">
      <c r="A47" s="60" t="s">
        <v>203</v>
      </c>
      <c r="B47" s="65">
        <v>21051380</v>
      </c>
      <c r="C47" s="60"/>
      <c r="D47" s="60" t="s">
        <v>203</v>
      </c>
      <c r="E47" s="65">
        <v>21051380</v>
      </c>
    </row>
    <row r="48" spans="1:5" ht="24" x14ac:dyDescent="0.2">
      <c r="A48" s="60" t="s">
        <v>204</v>
      </c>
      <c r="B48" s="65">
        <v>4248000</v>
      </c>
      <c r="C48" s="60"/>
      <c r="D48" s="60" t="s">
        <v>204</v>
      </c>
      <c r="E48" s="65">
        <v>4248000</v>
      </c>
    </row>
    <row r="49" spans="1:6" ht="24" x14ac:dyDescent="0.2">
      <c r="A49" s="60" t="s">
        <v>205</v>
      </c>
      <c r="B49" s="65">
        <v>6397805</v>
      </c>
      <c r="C49" s="60"/>
      <c r="D49" s="60" t="s">
        <v>205</v>
      </c>
      <c r="E49" s="65">
        <v>6397805</v>
      </c>
    </row>
    <row r="50" spans="1:6" ht="24" x14ac:dyDescent="0.2">
      <c r="A50" s="60" t="s">
        <v>282</v>
      </c>
      <c r="B50" s="65">
        <v>8204665</v>
      </c>
      <c r="C50" s="60"/>
      <c r="D50" s="60" t="s">
        <v>282</v>
      </c>
      <c r="E50" s="65">
        <v>8204665</v>
      </c>
    </row>
    <row r="51" spans="1:6" ht="24" x14ac:dyDescent="0.2">
      <c r="A51" s="60" t="s">
        <v>206</v>
      </c>
      <c r="B51" s="65">
        <v>2893280</v>
      </c>
      <c r="C51" s="60"/>
      <c r="D51" s="60" t="s">
        <v>206</v>
      </c>
      <c r="E51" s="65">
        <v>2893280</v>
      </c>
    </row>
    <row r="52" spans="1:6" ht="24" x14ac:dyDescent="0.2">
      <c r="A52" s="62" t="s">
        <v>284</v>
      </c>
      <c r="B52" s="65">
        <v>1028939</v>
      </c>
      <c r="C52" s="60"/>
      <c r="D52" s="60" t="s">
        <v>284</v>
      </c>
      <c r="E52" s="65">
        <v>1028939</v>
      </c>
    </row>
    <row r="53" spans="1:6" ht="24" x14ac:dyDescent="0.2">
      <c r="A53" s="62" t="s">
        <v>491</v>
      </c>
      <c r="B53" s="65">
        <v>19829332</v>
      </c>
      <c r="C53" s="60"/>
      <c r="D53" s="62" t="s">
        <v>491</v>
      </c>
      <c r="E53" s="65">
        <v>19829332</v>
      </c>
    </row>
    <row r="54" spans="1:6" ht="24" x14ac:dyDescent="0.2">
      <c r="A54" s="62" t="s">
        <v>285</v>
      </c>
      <c r="B54" s="65">
        <v>224854</v>
      </c>
      <c r="C54" s="60"/>
      <c r="D54" s="60" t="s">
        <v>285</v>
      </c>
      <c r="E54" s="65">
        <v>224854</v>
      </c>
    </row>
    <row r="55" spans="1:6" ht="24" x14ac:dyDescent="0.2">
      <c r="A55" s="62" t="s">
        <v>286</v>
      </c>
      <c r="B55" s="65">
        <v>4145000</v>
      </c>
      <c r="C55" s="60"/>
      <c r="D55" s="62" t="s">
        <v>286</v>
      </c>
      <c r="E55" s="65">
        <v>4145000</v>
      </c>
    </row>
    <row r="56" spans="1:6" ht="24" x14ac:dyDescent="0.2">
      <c r="A56" s="62" t="s">
        <v>287</v>
      </c>
      <c r="B56" s="65">
        <v>339399</v>
      </c>
      <c r="C56" s="60"/>
      <c r="D56" s="62" t="s">
        <v>287</v>
      </c>
      <c r="E56" s="65">
        <v>339399</v>
      </c>
    </row>
    <row r="57" spans="1:6" ht="23" x14ac:dyDescent="0.25">
      <c r="A57" s="62"/>
      <c r="B57" s="294"/>
      <c r="C57" s="62"/>
      <c r="D57" s="64" t="s">
        <v>431</v>
      </c>
      <c r="E57" s="295">
        <v>10150000</v>
      </c>
      <c r="F57" s="224" t="s">
        <v>494</v>
      </c>
    </row>
    <row r="58" spans="1:6" ht="24" x14ac:dyDescent="0.3">
      <c r="A58" s="51"/>
      <c r="B58" s="52"/>
      <c r="C58" s="51"/>
      <c r="D58" s="54"/>
      <c r="E58" s="55"/>
    </row>
    <row r="59" spans="1:6" ht="24" x14ac:dyDescent="0.3">
      <c r="A59" s="51"/>
      <c r="B59" s="70">
        <f>SUM(B17:B56)</f>
        <v>144339701</v>
      </c>
      <c r="C59" s="51"/>
      <c r="D59" s="54"/>
      <c r="E59" s="70">
        <f>SUM(E17:E57)</f>
        <v>157765589</v>
      </c>
    </row>
    <row r="60" spans="1:6" ht="24" x14ac:dyDescent="0.3">
      <c r="A60" s="51"/>
      <c r="B60" s="51"/>
      <c r="C60" s="51"/>
      <c r="D60" s="54"/>
    </row>
    <row r="61" spans="1:6" ht="24" x14ac:dyDescent="0.3">
      <c r="A61" s="51"/>
      <c r="B61" s="51"/>
      <c r="C61" s="51"/>
      <c r="D61" s="54"/>
    </row>
    <row r="62" spans="1:6" ht="24" x14ac:dyDescent="0.3">
      <c r="A62" s="51"/>
      <c r="B62" s="51"/>
      <c r="C62" s="71"/>
      <c r="D62" s="53"/>
    </row>
    <row r="63" spans="1:6" s="54" customFormat="1" ht="24" x14ac:dyDescent="0.3">
      <c r="A63" s="51"/>
      <c r="B63" s="51"/>
      <c r="C63" s="51"/>
      <c r="D63" s="53"/>
    </row>
    <row r="64" spans="1:6" ht="31" x14ac:dyDescent="0.35">
      <c r="D64" s="30"/>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137A30-A9DD-B942-89B8-C2BB9B281139}">
  <sheetPr>
    <pageSetUpPr fitToPage="1"/>
  </sheetPr>
  <dimension ref="A1:F66"/>
  <sheetViews>
    <sheetView topLeftCell="A49" workbookViewId="0">
      <selection activeCell="D59" sqref="D59"/>
    </sheetView>
  </sheetViews>
  <sheetFormatPr baseColWidth="10" defaultRowHeight="16" x14ac:dyDescent="0.2"/>
  <cols>
    <col min="1" max="1" width="119.1640625" style="17" customWidth="1"/>
    <col min="2" max="2" width="21.83203125" style="17" customWidth="1"/>
    <col min="3" max="3" width="11.5" style="17" customWidth="1"/>
    <col min="4" max="4" width="118.5" customWidth="1"/>
    <col min="5" max="5" width="20.83203125" customWidth="1"/>
  </cols>
  <sheetData>
    <row r="1" spans="1:5" ht="48" x14ac:dyDescent="0.55000000000000004">
      <c r="A1" s="215" t="s">
        <v>189</v>
      </c>
      <c r="B1" s="216"/>
      <c r="C1" s="216"/>
    </row>
    <row r="2" spans="1:5" x14ac:dyDescent="0.2">
      <c r="B2"/>
      <c r="C2"/>
    </row>
    <row r="3" spans="1:5" ht="67" x14ac:dyDescent="0.5">
      <c r="A3" s="217" t="s">
        <v>391</v>
      </c>
      <c r="B3" s="218"/>
      <c r="C3" s="218"/>
    </row>
    <row r="4" spans="1:5" x14ac:dyDescent="0.2">
      <c r="B4"/>
      <c r="C4"/>
    </row>
    <row r="5" spans="1:5" ht="43" x14ac:dyDescent="0.5">
      <c r="A5" s="219" t="s">
        <v>190</v>
      </c>
      <c r="B5" s="220"/>
      <c r="C5" s="220"/>
    </row>
    <row r="6" spans="1:5" x14ac:dyDescent="0.2">
      <c r="B6"/>
      <c r="C6"/>
    </row>
    <row r="7" spans="1:5" ht="67" x14ac:dyDescent="0.5">
      <c r="A7" s="217" t="s">
        <v>392</v>
      </c>
      <c r="B7" s="221"/>
      <c r="C7" s="221"/>
    </row>
    <row r="8" spans="1:5" ht="99" x14ac:dyDescent="0.5">
      <c r="A8" s="217" t="s">
        <v>393</v>
      </c>
      <c r="B8" s="221"/>
      <c r="C8" s="221"/>
    </row>
    <row r="9" spans="1:5" ht="67" x14ac:dyDescent="0.5">
      <c r="A9" s="217" t="s">
        <v>394</v>
      </c>
      <c r="B9" s="221"/>
      <c r="C9" s="221"/>
    </row>
    <row r="10" spans="1:5" x14ac:dyDescent="0.2">
      <c r="B10"/>
      <c r="C10"/>
    </row>
    <row r="11" spans="1:5" s="27" customFormat="1" x14ac:dyDescent="0.2">
      <c r="A11" s="26"/>
      <c r="B11"/>
      <c r="E11"/>
    </row>
    <row r="12" spans="1:5" ht="154" x14ac:dyDescent="0.2">
      <c r="A12" s="222" t="s">
        <v>395</v>
      </c>
      <c r="B12"/>
      <c r="C12"/>
    </row>
    <row r="13" spans="1:5" s="9" customFormat="1" ht="23" x14ac:dyDescent="0.25">
      <c r="A13" s="224" t="s">
        <v>187</v>
      </c>
      <c r="B13" s="55" t="s">
        <v>187</v>
      </c>
      <c r="C13" s="64"/>
      <c r="D13" s="224" t="s">
        <v>493</v>
      </c>
      <c r="E13" s="55" t="s">
        <v>278</v>
      </c>
    </row>
    <row r="14" spans="1:5" ht="24" x14ac:dyDescent="0.3">
      <c r="A14" s="54"/>
      <c r="B14" s="223"/>
      <c r="C14" s="224"/>
      <c r="D14" s="54"/>
      <c r="E14" s="225"/>
    </row>
    <row r="15" spans="1:5" ht="23" x14ac:dyDescent="0.25">
      <c r="A15" s="56" t="s">
        <v>4</v>
      </c>
      <c r="B15" s="226"/>
      <c r="C15" s="56"/>
      <c r="D15" s="56" t="s">
        <v>4</v>
      </c>
      <c r="E15" s="225"/>
    </row>
    <row r="16" spans="1:5" ht="23" x14ac:dyDescent="0.25">
      <c r="A16" s="58" t="s">
        <v>396</v>
      </c>
      <c r="B16" s="227"/>
      <c r="C16" s="58"/>
      <c r="D16" s="58" t="s">
        <v>396</v>
      </c>
      <c r="E16" s="225"/>
    </row>
    <row r="17" spans="1:5" s="42" customFormat="1" ht="23" x14ac:dyDescent="0.25">
      <c r="A17" s="64" t="s">
        <v>397</v>
      </c>
      <c r="B17" s="225">
        <v>10693000</v>
      </c>
      <c r="C17" s="228"/>
      <c r="D17" s="64" t="s">
        <v>397</v>
      </c>
      <c r="E17" s="225">
        <v>10693000</v>
      </c>
    </row>
    <row r="18" spans="1:5" s="42" customFormat="1" ht="23" x14ac:dyDescent="0.25">
      <c r="A18" s="64" t="s">
        <v>481</v>
      </c>
      <c r="B18" s="225">
        <v>2516000</v>
      </c>
      <c r="C18" s="228"/>
      <c r="D18" s="64" t="s">
        <v>481</v>
      </c>
      <c r="E18" s="225">
        <v>2516000</v>
      </c>
    </row>
    <row r="19" spans="1:5" s="42" customFormat="1" ht="24" x14ac:dyDescent="0.25">
      <c r="A19" s="64"/>
      <c r="B19" s="225"/>
      <c r="C19" s="64"/>
      <c r="D19" s="60" t="s">
        <v>398</v>
      </c>
      <c r="E19" s="229">
        <v>2240000</v>
      </c>
    </row>
    <row r="20" spans="1:5" s="42" customFormat="1" ht="24" x14ac:dyDescent="0.25">
      <c r="A20" s="64"/>
      <c r="B20" s="225"/>
      <c r="C20" s="64"/>
      <c r="D20" s="60" t="s">
        <v>486</v>
      </c>
      <c r="E20" s="229">
        <v>1670000</v>
      </c>
    </row>
    <row r="21" spans="1:5" ht="23" x14ac:dyDescent="0.25">
      <c r="A21" s="224"/>
      <c r="B21" s="225"/>
      <c r="C21" s="224"/>
      <c r="D21" s="224"/>
      <c r="E21" s="225"/>
    </row>
    <row r="22" spans="1:5" ht="23" x14ac:dyDescent="0.25">
      <c r="A22" s="56" t="s">
        <v>12</v>
      </c>
      <c r="B22" s="226"/>
      <c r="C22" s="56"/>
      <c r="D22" s="56" t="s">
        <v>12</v>
      </c>
      <c r="E22" s="225"/>
    </row>
    <row r="23" spans="1:5" ht="23" x14ac:dyDescent="0.25">
      <c r="A23" s="58" t="s">
        <v>399</v>
      </c>
      <c r="B23" s="227"/>
      <c r="C23" s="58"/>
      <c r="D23" s="58" t="s">
        <v>399</v>
      </c>
      <c r="E23" s="225"/>
    </row>
    <row r="24" spans="1:5" s="42" customFormat="1" ht="23" x14ac:dyDescent="0.25">
      <c r="A24" s="64" t="s">
        <v>400</v>
      </c>
      <c r="B24" s="225">
        <v>1188000</v>
      </c>
      <c r="C24" s="64"/>
      <c r="D24" s="64" t="s">
        <v>400</v>
      </c>
      <c r="E24" s="225">
        <v>1188000</v>
      </c>
    </row>
    <row r="25" spans="1:5" ht="23" x14ac:dyDescent="0.25">
      <c r="A25" s="58"/>
      <c r="B25" s="227"/>
      <c r="C25" s="58"/>
      <c r="D25" s="224"/>
      <c r="E25" s="225"/>
    </row>
    <row r="26" spans="1:5" ht="23" x14ac:dyDescent="0.25">
      <c r="A26" s="56" t="s">
        <v>401</v>
      </c>
      <c r="B26" s="226"/>
      <c r="C26" s="56"/>
      <c r="D26" s="56" t="s">
        <v>401</v>
      </c>
      <c r="E26" s="225"/>
    </row>
    <row r="27" spans="1:5" ht="23" x14ac:dyDescent="0.25">
      <c r="A27" s="58" t="s">
        <v>402</v>
      </c>
      <c r="B27" s="227"/>
      <c r="C27" s="58"/>
      <c r="D27" s="58" t="s">
        <v>402</v>
      </c>
      <c r="E27" s="225"/>
    </row>
    <row r="28" spans="1:5" s="42" customFormat="1" ht="23" x14ac:dyDescent="0.25">
      <c r="A28" s="64" t="s">
        <v>403</v>
      </c>
      <c r="B28" s="225">
        <v>274000</v>
      </c>
      <c r="C28" s="228"/>
      <c r="D28" s="64" t="s">
        <v>403</v>
      </c>
      <c r="E28" s="225">
        <v>274000</v>
      </c>
    </row>
    <row r="29" spans="1:5" s="42" customFormat="1" ht="23" x14ac:dyDescent="0.25">
      <c r="A29" s="64" t="s">
        <v>404</v>
      </c>
      <c r="B29" s="225">
        <v>7601000</v>
      </c>
      <c r="C29" s="228"/>
      <c r="D29" s="64" t="s">
        <v>404</v>
      </c>
      <c r="E29" s="225">
        <v>7601000</v>
      </c>
    </row>
    <row r="30" spans="1:5" s="42" customFormat="1" ht="23" x14ac:dyDescent="0.25">
      <c r="A30" s="64" t="s">
        <v>405</v>
      </c>
      <c r="B30" s="225">
        <v>8375000</v>
      </c>
      <c r="C30" s="228"/>
      <c r="D30" s="64" t="s">
        <v>405</v>
      </c>
      <c r="E30" s="225">
        <v>8375000</v>
      </c>
    </row>
    <row r="31" spans="1:5" s="42" customFormat="1" ht="23" x14ac:dyDescent="0.25">
      <c r="A31" s="64" t="s">
        <v>406</v>
      </c>
      <c r="B31" s="225">
        <v>1093000</v>
      </c>
      <c r="C31" s="228"/>
      <c r="D31" s="64" t="s">
        <v>406</v>
      </c>
      <c r="E31" s="225">
        <v>1093000</v>
      </c>
    </row>
    <row r="32" spans="1:5" ht="23" x14ac:dyDescent="0.25">
      <c r="A32" s="224"/>
      <c r="B32" s="226"/>
      <c r="C32" s="56"/>
      <c r="D32" s="224"/>
      <c r="E32" s="225"/>
    </row>
    <row r="33" spans="1:5" ht="23" x14ac:dyDescent="0.25">
      <c r="A33" s="56" t="s">
        <v>198</v>
      </c>
      <c r="B33" s="226"/>
      <c r="C33" s="56"/>
      <c r="D33" s="56" t="s">
        <v>198</v>
      </c>
      <c r="E33" s="225"/>
    </row>
    <row r="34" spans="1:5" ht="23" x14ac:dyDescent="0.25">
      <c r="A34" s="58" t="s">
        <v>407</v>
      </c>
      <c r="B34" s="227"/>
      <c r="C34" s="58"/>
      <c r="D34" s="58" t="s">
        <v>407</v>
      </c>
      <c r="E34" s="225"/>
    </row>
    <row r="35" spans="1:5" s="42" customFormat="1" ht="23" x14ac:dyDescent="0.25">
      <c r="A35" s="64" t="s">
        <v>482</v>
      </c>
      <c r="B35" s="225">
        <v>5527000</v>
      </c>
      <c r="C35" s="228"/>
      <c r="D35" s="64" t="s">
        <v>482</v>
      </c>
      <c r="E35" s="225">
        <v>5527000</v>
      </c>
    </row>
    <row r="36" spans="1:5" s="42" customFormat="1" ht="23" x14ac:dyDescent="0.25">
      <c r="A36" s="64" t="s">
        <v>465</v>
      </c>
      <c r="B36" s="225">
        <v>11998000</v>
      </c>
      <c r="C36" s="228"/>
      <c r="D36" s="64" t="s">
        <v>465</v>
      </c>
      <c r="E36" s="225">
        <v>11998000</v>
      </c>
    </row>
    <row r="37" spans="1:5" ht="23" x14ac:dyDescent="0.25">
      <c r="A37" s="56"/>
      <c r="B37" s="226"/>
      <c r="C37" s="56"/>
      <c r="D37" s="58"/>
      <c r="E37" s="225"/>
    </row>
    <row r="38" spans="1:5" ht="23" x14ac:dyDescent="0.25">
      <c r="A38" s="56" t="s">
        <v>1</v>
      </c>
      <c r="B38" s="226"/>
      <c r="C38" s="56"/>
      <c r="D38" s="56" t="s">
        <v>1</v>
      </c>
      <c r="E38" s="225"/>
    </row>
    <row r="39" spans="1:5" ht="23" x14ac:dyDescent="0.25">
      <c r="A39" s="58" t="s">
        <v>408</v>
      </c>
      <c r="B39" s="227"/>
      <c r="C39" s="58"/>
      <c r="D39" s="58" t="s">
        <v>408</v>
      </c>
      <c r="E39" s="225"/>
    </row>
    <row r="40" spans="1:5" s="42" customFormat="1" ht="23" x14ac:dyDescent="0.25">
      <c r="A40" s="64" t="s">
        <v>466</v>
      </c>
      <c r="B40" s="225">
        <v>10561000</v>
      </c>
      <c r="C40" s="228"/>
      <c r="D40" s="64" t="s">
        <v>466</v>
      </c>
      <c r="E40" s="225">
        <v>10561000</v>
      </c>
    </row>
    <row r="41" spans="1:5" ht="23" x14ac:dyDescent="0.25">
      <c r="A41" s="64" t="s">
        <v>409</v>
      </c>
      <c r="B41" s="225">
        <v>12331000</v>
      </c>
      <c r="C41" s="228"/>
      <c r="D41" s="64" t="s">
        <v>409</v>
      </c>
      <c r="E41" s="225">
        <v>12331000</v>
      </c>
    </row>
    <row r="42" spans="1:5" ht="23" x14ac:dyDescent="0.25">
      <c r="A42" s="64" t="s">
        <v>410</v>
      </c>
      <c r="B42" s="225">
        <v>9045000</v>
      </c>
      <c r="C42" s="228"/>
      <c r="D42" s="64" t="s">
        <v>410</v>
      </c>
      <c r="E42" s="225">
        <v>9045000</v>
      </c>
    </row>
    <row r="43" spans="1:5" ht="23" x14ac:dyDescent="0.25">
      <c r="A43" s="64" t="s">
        <v>411</v>
      </c>
      <c r="B43" s="225">
        <v>8915000</v>
      </c>
      <c r="C43" s="228"/>
      <c r="D43" s="64" t="s">
        <v>411</v>
      </c>
      <c r="E43" s="225">
        <v>8915000</v>
      </c>
    </row>
    <row r="44" spans="1:5" ht="23" x14ac:dyDescent="0.25">
      <c r="A44" s="64" t="s">
        <v>412</v>
      </c>
      <c r="B44" s="225">
        <v>5272000</v>
      </c>
      <c r="C44" s="228"/>
      <c r="D44" s="64" t="s">
        <v>412</v>
      </c>
      <c r="E44" s="225">
        <v>5272000</v>
      </c>
    </row>
    <row r="45" spans="1:5" ht="23" x14ac:dyDescent="0.25">
      <c r="A45" s="64" t="s">
        <v>468</v>
      </c>
      <c r="B45" s="225">
        <v>2512000</v>
      </c>
      <c r="C45" s="228"/>
      <c r="D45" s="64" t="s">
        <v>468</v>
      </c>
      <c r="E45" s="225">
        <v>2512000</v>
      </c>
    </row>
    <row r="46" spans="1:5" ht="23" x14ac:dyDescent="0.25">
      <c r="A46" s="64" t="s">
        <v>483</v>
      </c>
      <c r="B46" s="225">
        <v>9530000</v>
      </c>
      <c r="C46" s="228"/>
      <c r="D46" s="64" t="s">
        <v>483</v>
      </c>
      <c r="E46" s="225">
        <v>9530000</v>
      </c>
    </row>
    <row r="47" spans="1:5" s="42" customFormat="1" ht="24" x14ac:dyDescent="0.25">
      <c r="A47" s="60" t="s">
        <v>476</v>
      </c>
      <c r="B47" s="225">
        <v>14651000</v>
      </c>
      <c r="C47" s="228"/>
      <c r="D47" s="60" t="s">
        <v>476</v>
      </c>
      <c r="E47" s="225">
        <v>14651000</v>
      </c>
    </row>
    <row r="48" spans="1:5" s="42" customFormat="1" ht="23" x14ac:dyDescent="0.25">
      <c r="A48" s="64"/>
      <c r="B48" s="225"/>
      <c r="C48" s="228"/>
      <c r="D48" s="64" t="s">
        <v>413</v>
      </c>
      <c r="E48" s="229">
        <v>304000</v>
      </c>
    </row>
    <row r="49" spans="1:6" s="42" customFormat="1" ht="24" x14ac:dyDescent="0.3">
      <c r="A49" s="230"/>
      <c r="B49" s="225"/>
      <c r="C49" s="64"/>
      <c r="D49" s="64" t="s">
        <v>469</v>
      </c>
      <c r="E49" s="229">
        <v>20190000</v>
      </c>
    </row>
    <row r="50" spans="1:6" ht="24" x14ac:dyDescent="0.3">
      <c r="A50" s="54"/>
      <c r="B50" s="225"/>
      <c r="C50" s="224"/>
      <c r="D50" s="224"/>
      <c r="E50" s="225"/>
    </row>
    <row r="51" spans="1:6" ht="23" x14ac:dyDescent="0.25">
      <c r="A51" s="231" t="s">
        <v>414</v>
      </c>
      <c r="B51" s="226"/>
      <c r="C51" s="8"/>
      <c r="D51" s="231" t="s">
        <v>414</v>
      </c>
      <c r="E51" s="225"/>
    </row>
    <row r="52" spans="1:6" ht="23" x14ac:dyDescent="0.25">
      <c r="A52" s="58" t="s">
        <v>415</v>
      </c>
      <c r="B52" s="225"/>
      <c r="C52" s="224"/>
      <c r="D52" s="58" t="s">
        <v>415</v>
      </c>
      <c r="E52" s="225"/>
    </row>
    <row r="53" spans="1:6" ht="23" x14ac:dyDescent="0.25">
      <c r="A53" s="64" t="s">
        <v>470</v>
      </c>
      <c r="B53" s="225">
        <v>1555000</v>
      </c>
      <c r="C53" s="224"/>
      <c r="D53" s="64" t="s">
        <v>470</v>
      </c>
      <c r="E53" s="225">
        <v>1555000</v>
      </c>
    </row>
    <row r="54" spans="1:6" ht="24" x14ac:dyDescent="0.25">
      <c r="A54" s="60" t="s">
        <v>477</v>
      </c>
      <c r="B54" s="225">
        <v>1869000</v>
      </c>
      <c r="C54" s="224"/>
      <c r="D54" s="60" t="s">
        <v>477</v>
      </c>
      <c r="E54" s="225">
        <v>1869000</v>
      </c>
    </row>
    <row r="55" spans="1:6" ht="23" x14ac:dyDescent="0.25">
      <c r="A55" s="64" t="s">
        <v>471</v>
      </c>
      <c r="B55" s="225">
        <v>6878000</v>
      </c>
      <c r="C55" s="224"/>
      <c r="D55" s="64" t="s">
        <v>471</v>
      </c>
      <c r="E55" s="225">
        <v>6878000</v>
      </c>
    </row>
    <row r="56" spans="1:6" s="42" customFormat="1" ht="23" x14ac:dyDescent="0.25">
      <c r="A56" s="64" t="s">
        <v>472</v>
      </c>
      <c r="B56" s="225">
        <v>580000</v>
      </c>
      <c r="C56" s="64"/>
      <c r="D56" s="64" t="s">
        <v>472</v>
      </c>
      <c r="E56" s="225">
        <v>580000</v>
      </c>
    </row>
    <row r="57" spans="1:6" s="42" customFormat="1" ht="23" x14ac:dyDescent="0.25">
      <c r="A57" s="64"/>
      <c r="B57" s="225"/>
      <c r="C57" s="64"/>
      <c r="D57" s="64" t="s">
        <v>473</v>
      </c>
      <c r="E57" s="229">
        <v>600000</v>
      </c>
    </row>
    <row r="58" spans="1:6" s="42" customFormat="1" ht="24" x14ac:dyDescent="0.3">
      <c r="A58" s="64"/>
      <c r="B58" s="225"/>
      <c r="C58" s="64"/>
      <c r="D58" s="64" t="s">
        <v>474</v>
      </c>
      <c r="E58" s="229">
        <v>11859000</v>
      </c>
      <c r="F58" s="232" t="s">
        <v>416</v>
      </c>
    </row>
    <row r="59" spans="1:6" s="42" customFormat="1" ht="23" x14ac:dyDescent="0.25">
      <c r="A59" s="64"/>
      <c r="B59" s="225"/>
      <c r="C59" s="64"/>
      <c r="D59" s="64" t="s">
        <v>475</v>
      </c>
      <c r="E59" s="229">
        <v>866000</v>
      </c>
    </row>
    <row r="60" spans="1:6" ht="24" x14ac:dyDescent="0.3">
      <c r="A60" s="54"/>
      <c r="B60" s="225"/>
      <c r="C60" s="224"/>
      <c r="D60" s="54"/>
      <c r="E60" s="225"/>
    </row>
    <row r="61" spans="1:6" ht="24" x14ac:dyDescent="0.3">
      <c r="A61" s="54"/>
      <c r="B61" s="233">
        <f>SUM(B17:B59)</f>
        <v>132964000</v>
      </c>
      <c r="C61" s="234"/>
      <c r="D61" s="54"/>
      <c r="E61" s="233">
        <f>SUM(E17:E59)</f>
        <v>170693000</v>
      </c>
    </row>
    <row r="62" spans="1:6" ht="24" x14ac:dyDescent="0.3">
      <c r="A62" s="54"/>
      <c r="B62" s="235"/>
      <c r="C62" s="54"/>
      <c r="D62" s="54"/>
      <c r="E62" s="225"/>
    </row>
    <row r="63" spans="1:6" ht="24" x14ac:dyDescent="0.3">
      <c r="A63" s="54"/>
      <c r="B63" s="236"/>
      <c r="C63" s="54"/>
      <c r="D63" s="54"/>
    </row>
    <row r="64" spans="1:6" ht="24" x14ac:dyDescent="0.3">
      <c r="A64" s="54"/>
      <c r="B64" s="54"/>
      <c r="C64" s="54"/>
      <c r="D64" s="54"/>
    </row>
    <row r="65" spans="1:5" ht="24" x14ac:dyDescent="0.3">
      <c r="A65" s="54"/>
      <c r="B65" s="54"/>
      <c r="C65" s="54"/>
      <c r="D65" s="54"/>
      <c r="E65" s="54"/>
    </row>
    <row r="66" spans="1:5" ht="31" x14ac:dyDescent="0.35">
      <c r="A66"/>
      <c r="B66"/>
      <c r="C66"/>
      <c r="D66" s="237"/>
    </row>
  </sheetData>
  <pageMargins left="0.7" right="0.7" top="0.75" bottom="0.75" header="0.3" footer="0.3"/>
  <pageSetup scale="37"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764A7-84CA-974B-8895-A48D1F3B07C9}">
  <dimension ref="A1:J59"/>
  <sheetViews>
    <sheetView topLeftCell="A34" workbookViewId="0">
      <selection activeCell="A42" sqref="A42"/>
    </sheetView>
  </sheetViews>
  <sheetFormatPr baseColWidth="10" defaultRowHeight="23" x14ac:dyDescent="0.25"/>
  <cols>
    <col min="1" max="1" width="121.33203125" style="17" customWidth="1"/>
    <col min="2" max="2" width="21.33203125" style="238" customWidth="1"/>
    <col min="3" max="3" width="11.5" style="17" customWidth="1"/>
    <col min="4" max="4" width="121.1640625" customWidth="1"/>
    <col min="5" max="5" width="21.6640625" style="224" customWidth="1"/>
  </cols>
  <sheetData>
    <row r="1" spans="1:10" ht="32" x14ac:dyDescent="0.35">
      <c r="A1" s="249" t="s">
        <v>189</v>
      </c>
      <c r="C1" s="249"/>
    </row>
    <row r="2" spans="1:10" ht="31" x14ac:dyDescent="0.35">
      <c r="A2" s="246"/>
      <c r="C2" s="246"/>
    </row>
    <row r="3" spans="1:10" ht="64" x14ac:dyDescent="0.25">
      <c r="A3" s="84" t="s">
        <v>289</v>
      </c>
      <c r="B3" s="245"/>
      <c r="C3" s="84"/>
    </row>
    <row r="4" spans="1:10" ht="31" x14ac:dyDescent="0.35">
      <c r="A4" s="246"/>
      <c r="C4" s="246"/>
    </row>
    <row r="5" spans="1:10" ht="32" x14ac:dyDescent="0.25">
      <c r="A5" s="247" t="s">
        <v>190</v>
      </c>
      <c r="B5" s="248"/>
      <c r="C5" s="247"/>
    </row>
    <row r="6" spans="1:10" ht="31" x14ac:dyDescent="0.35">
      <c r="A6" s="246"/>
      <c r="C6" s="246"/>
    </row>
    <row r="7" spans="1:10" ht="64" x14ac:dyDescent="0.25">
      <c r="A7" s="84" t="s">
        <v>290</v>
      </c>
      <c r="B7" s="245"/>
      <c r="C7" s="84"/>
    </row>
    <row r="8" spans="1:10" ht="96" x14ac:dyDescent="0.25">
      <c r="A8" s="84" t="s">
        <v>291</v>
      </c>
      <c r="B8" s="245"/>
      <c r="C8" s="84"/>
    </row>
    <row r="9" spans="1:10" ht="64" x14ac:dyDescent="0.25">
      <c r="A9" s="84" t="s">
        <v>292</v>
      </c>
      <c r="B9" s="245"/>
      <c r="C9" s="84"/>
    </row>
    <row r="11" spans="1:10" s="27" customFormat="1" x14ac:dyDescent="0.25">
      <c r="A11" s="26"/>
      <c r="B11" s="238"/>
      <c r="C11" s="26"/>
      <c r="E11" s="224"/>
    </row>
    <row r="12" spans="1:10" ht="154" x14ac:dyDescent="0.25">
      <c r="A12" s="28" t="s">
        <v>395</v>
      </c>
      <c r="C12" s="28"/>
    </row>
    <row r="13" spans="1:10" ht="25" x14ac:dyDescent="0.3">
      <c r="A13" s="51" t="s">
        <v>187</v>
      </c>
      <c r="B13" s="52" t="s">
        <v>187</v>
      </c>
      <c r="C13" s="51"/>
      <c r="D13" s="224" t="s">
        <v>493</v>
      </c>
      <c r="E13" s="52" t="s">
        <v>278</v>
      </c>
      <c r="F13" s="54"/>
      <c r="G13" s="54"/>
      <c r="H13" s="54"/>
      <c r="I13" s="54"/>
      <c r="J13" s="54"/>
    </row>
    <row r="14" spans="1:10" ht="24" x14ac:dyDescent="0.3">
      <c r="A14" s="51"/>
      <c r="B14" s="240"/>
      <c r="C14" s="51"/>
      <c r="D14" s="54"/>
      <c r="E14" s="223"/>
      <c r="F14" s="54"/>
      <c r="G14" s="54"/>
      <c r="H14" s="54"/>
      <c r="I14" s="54"/>
      <c r="J14" s="54"/>
    </row>
    <row r="15" spans="1:10" ht="24" x14ac:dyDescent="0.3">
      <c r="A15" s="56" t="s">
        <v>4</v>
      </c>
      <c r="B15" s="244"/>
      <c r="C15" s="56"/>
      <c r="D15" s="56" t="s">
        <v>4</v>
      </c>
      <c r="E15" s="223"/>
      <c r="F15" s="54"/>
      <c r="G15" s="54"/>
      <c r="H15" s="54"/>
      <c r="I15" s="54"/>
      <c r="J15" s="54"/>
    </row>
    <row r="16" spans="1:10" ht="24" x14ac:dyDescent="0.3">
      <c r="A16" s="58" t="s">
        <v>191</v>
      </c>
      <c r="B16" s="225"/>
      <c r="C16" s="58"/>
      <c r="D16" s="58" t="s">
        <v>191</v>
      </c>
      <c r="E16" s="225"/>
      <c r="F16" s="54"/>
      <c r="G16" s="54"/>
      <c r="H16" s="54"/>
      <c r="I16" s="54"/>
      <c r="J16" s="54"/>
    </row>
    <row r="17" spans="1:10" ht="24" x14ac:dyDescent="0.3">
      <c r="A17" s="60" t="s">
        <v>192</v>
      </c>
      <c r="B17" s="225">
        <v>8312000</v>
      </c>
      <c r="C17" s="60"/>
      <c r="D17" s="60" t="s">
        <v>192</v>
      </c>
      <c r="E17" s="225">
        <v>8312000</v>
      </c>
      <c r="F17" s="54"/>
      <c r="G17" s="54"/>
      <c r="H17" s="54"/>
      <c r="I17" s="54"/>
      <c r="J17" s="54"/>
    </row>
    <row r="18" spans="1:10" ht="24" x14ac:dyDescent="0.3">
      <c r="A18" s="64" t="s">
        <v>481</v>
      </c>
      <c r="B18" s="225">
        <v>2921000</v>
      </c>
      <c r="C18" s="62"/>
      <c r="D18" s="64" t="s">
        <v>481</v>
      </c>
      <c r="E18" s="225">
        <v>2921000</v>
      </c>
      <c r="F18" s="54"/>
      <c r="G18" s="54"/>
      <c r="H18" s="54"/>
      <c r="I18" s="54"/>
      <c r="J18" s="54"/>
    </row>
    <row r="19" spans="1:10" ht="24" x14ac:dyDescent="0.3">
      <c r="A19" s="62"/>
      <c r="B19" s="225"/>
      <c r="C19" s="62"/>
      <c r="D19" s="60" t="s">
        <v>426</v>
      </c>
      <c r="E19" s="229">
        <v>750000</v>
      </c>
      <c r="F19" s="54"/>
      <c r="G19" s="54"/>
      <c r="H19" s="54"/>
      <c r="I19" s="54"/>
      <c r="J19" s="54"/>
    </row>
    <row r="20" spans="1:10" ht="24" x14ac:dyDescent="0.3">
      <c r="A20" s="62"/>
      <c r="B20" s="225"/>
      <c r="C20" s="62"/>
      <c r="D20" s="60" t="s">
        <v>486</v>
      </c>
      <c r="E20" s="229">
        <v>1559000</v>
      </c>
      <c r="F20" s="54"/>
      <c r="G20" s="54"/>
      <c r="H20" s="54"/>
      <c r="I20" s="54"/>
      <c r="J20" s="54"/>
    </row>
    <row r="21" spans="1:10" ht="24" x14ac:dyDescent="0.3">
      <c r="A21" s="62"/>
      <c r="B21" s="225"/>
      <c r="C21" s="62"/>
      <c r="D21" s="64" t="s">
        <v>398</v>
      </c>
      <c r="E21" s="229">
        <v>2090000</v>
      </c>
      <c r="F21" s="54"/>
      <c r="G21" s="54"/>
      <c r="H21" s="54"/>
      <c r="I21" s="54"/>
      <c r="J21" s="54"/>
    </row>
    <row r="22" spans="1:10" ht="24" x14ac:dyDescent="0.3">
      <c r="A22" s="62"/>
      <c r="B22" s="225"/>
      <c r="C22" s="62"/>
      <c r="D22" s="64"/>
      <c r="E22" s="229"/>
      <c r="F22" s="54"/>
      <c r="G22" s="54"/>
      <c r="H22" s="54"/>
      <c r="I22" s="54"/>
      <c r="J22" s="54"/>
    </row>
    <row r="23" spans="1:10" ht="24" x14ac:dyDescent="0.3">
      <c r="A23" s="56" t="s">
        <v>0</v>
      </c>
      <c r="B23" s="225"/>
      <c r="C23" s="56"/>
      <c r="D23" s="56" t="s">
        <v>0</v>
      </c>
      <c r="E23" s="225"/>
      <c r="F23" s="54"/>
      <c r="G23" s="54"/>
      <c r="H23" s="54"/>
      <c r="I23" s="54"/>
      <c r="J23" s="54"/>
    </row>
    <row r="24" spans="1:10" ht="24" x14ac:dyDescent="0.3">
      <c r="A24" s="58" t="s">
        <v>195</v>
      </c>
      <c r="B24" s="225"/>
      <c r="C24" s="58"/>
      <c r="D24" s="58" t="s">
        <v>195</v>
      </c>
      <c r="E24" s="225"/>
      <c r="F24" s="54"/>
      <c r="G24" s="54"/>
      <c r="H24" s="54"/>
      <c r="I24" s="54"/>
      <c r="J24" s="54"/>
    </row>
    <row r="25" spans="1:10" ht="24" x14ac:dyDescent="0.3">
      <c r="A25" s="60" t="s">
        <v>280</v>
      </c>
      <c r="B25" s="225">
        <v>54000</v>
      </c>
      <c r="C25" s="58"/>
      <c r="D25" s="60" t="s">
        <v>280</v>
      </c>
      <c r="E25" s="225">
        <v>54000</v>
      </c>
      <c r="F25" s="54"/>
      <c r="G25" s="54"/>
      <c r="H25" s="54"/>
      <c r="I25" s="54"/>
      <c r="J25" s="54"/>
    </row>
    <row r="26" spans="1:10" ht="24" x14ac:dyDescent="0.3">
      <c r="A26" s="60" t="s">
        <v>196</v>
      </c>
      <c r="B26" s="225">
        <v>8767000</v>
      </c>
      <c r="C26" s="60"/>
      <c r="D26" s="60" t="s">
        <v>196</v>
      </c>
      <c r="E26" s="225">
        <v>8767000</v>
      </c>
      <c r="F26" s="54"/>
      <c r="G26" s="54"/>
      <c r="H26" s="54"/>
      <c r="I26" s="54"/>
      <c r="J26" s="54"/>
    </row>
    <row r="27" spans="1:10" ht="24" x14ac:dyDescent="0.3">
      <c r="A27" s="60" t="s">
        <v>197</v>
      </c>
      <c r="B27" s="225">
        <v>9073000</v>
      </c>
      <c r="C27" s="60"/>
      <c r="D27" s="60" t="s">
        <v>197</v>
      </c>
      <c r="E27" s="225">
        <v>9073000</v>
      </c>
      <c r="F27" s="54"/>
      <c r="G27" s="54"/>
      <c r="H27" s="54"/>
      <c r="I27" s="54"/>
      <c r="J27" s="54"/>
    </row>
    <row r="28" spans="1:10" ht="24" x14ac:dyDescent="0.3">
      <c r="A28" s="62" t="s">
        <v>406</v>
      </c>
      <c r="B28" s="225">
        <v>549000</v>
      </c>
      <c r="C28" s="62"/>
      <c r="D28" s="62" t="s">
        <v>406</v>
      </c>
      <c r="E28" s="225">
        <v>549000</v>
      </c>
      <c r="F28" s="54"/>
      <c r="G28" s="54"/>
      <c r="H28" s="54"/>
      <c r="I28" s="54"/>
      <c r="J28" s="54"/>
    </row>
    <row r="29" spans="1:10" ht="24" x14ac:dyDescent="0.3">
      <c r="A29" s="62"/>
      <c r="B29" s="225"/>
      <c r="C29" s="62"/>
      <c r="D29" s="62"/>
      <c r="E29" s="225"/>
      <c r="F29" s="54"/>
      <c r="G29" s="54"/>
      <c r="H29" s="54"/>
      <c r="I29" s="54"/>
      <c r="J29" s="54"/>
    </row>
    <row r="30" spans="1:10" ht="24" x14ac:dyDescent="0.3">
      <c r="A30" s="56" t="s">
        <v>198</v>
      </c>
      <c r="B30" s="225"/>
      <c r="C30" s="56"/>
      <c r="D30" s="56" t="s">
        <v>198</v>
      </c>
      <c r="E30" s="225"/>
      <c r="F30" s="54"/>
      <c r="G30" s="54"/>
      <c r="H30" s="54"/>
      <c r="I30" s="54"/>
      <c r="J30" s="54"/>
    </row>
    <row r="31" spans="1:10" ht="24" x14ac:dyDescent="0.3">
      <c r="A31" s="58" t="s">
        <v>199</v>
      </c>
      <c r="B31" s="225"/>
      <c r="C31" s="58"/>
      <c r="D31" s="58" t="s">
        <v>199</v>
      </c>
      <c r="E31" s="225"/>
      <c r="F31" s="54"/>
      <c r="G31" s="54"/>
      <c r="H31" s="54"/>
      <c r="I31" s="54"/>
      <c r="J31" s="54"/>
    </row>
    <row r="32" spans="1:10" ht="24" x14ac:dyDescent="0.3">
      <c r="A32" s="64" t="s">
        <v>482</v>
      </c>
      <c r="B32" s="225">
        <v>5870000</v>
      </c>
      <c r="C32" s="60"/>
      <c r="D32" s="64" t="s">
        <v>482</v>
      </c>
      <c r="E32" s="225">
        <v>5870000</v>
      </c>
      <c r="F32" s="54"/>
      <c r="G32" s="54"/>
      <c r="H32" s="54"/>
      <c r="I32" s="54"/>
      <c r="J32" s="54"/>
    </row>
    <row r="33" spans="1:10" ht="24" x14ac:dyDescent="0.3">
      <c r="A33" s="64" t="s">
        <v>465</v>
      </c>
      <c r="B33" s="225">
        <v>10007000</v>
      </c>
      <c r="C33" s="62"/>
      <c r="D33" s="64" t="s">
        <v>465</v>
      </c>
      <c r="E33" s="225">
        <v>10007000</v>
      </c>
      <c r="F33" s="54"/>
      <c r="G33" s="54"/>
      <c r="H33" s="54"/>
      <c r="I33" s="54"/>
      <c r="J33" s="54"/>
    </row>
    <row r="34" spans="1:10" ht="24" x14ac:dyDescent="0.3">
      <c r="A34" s="62"/>
      <c r="B34" s="225"/>
      <c r="C34" s="62"/>
      <c r="D34" s="62"/>
      <c r="E34" s="225"/>
      <c r="F34" s="54"/>
      <c r="G34" s="54"/>
      <c r="H34" s="54"/>
      <c r="I34" s="54"/>
      <c r="J34" s="54"/>
    </row>
    <row r="35" spans="1:10" ht="24" x14ac:dyDescent="0.3">
      <c r="A35" s="56" t="s">
        <v>1</v>
      </c>
      <c r="B35" s="225"/>
      <c r="C35" s="56"/>
      <c r="D35" s="56" t="s">
        <v>1</v>
      </c>
      <c r="E35" s="225"/>
      <c r="F35" s="54"/>
      <c r="G35" s="54"/>
      <c r="H35" s="54"/>
      <c r="I35" s="54"/>
      <c r="J35" s="54"/>
    </row>
    <row r="36" spans="1:10" ht="24" x14ac:dyDescent="0.3">
      <c r="A36" s="67" t="s">
        <v>200</v>
      </c>
      <c r="B36" s="243"/>
      <c r="C36" s="67"/>
      <c r="D36" s="67" t="s">
        <v>200</v>
      </c>
      <c r="E36" s="225"/>
      <c r="F36" s="54"/>
      <c r="G36" s="54"/>
      <c r="H36" s="54"/>
      <c r="I36" s="54"/>
      <c r="J36" s="54"/>
    </row>
    <row r="37" spans="1:10" ht="24" x14ac:dyDescent="0.3">
      <c r="A37" s="64" t="s">
        <v>466</v>
      </c>
      <c r="B37" s="225">
        <v>10760000</v>
      </c>
      <c r="C37" s="60"/>
      <c r="D37" s="64" t="s">
        <v>466</v>
      </c>
      <c r="E37" s="225">
        <v>10760000</v>
      </c>
      <c r="F37" s="54"/>
      <c r="G37" s="54"/>
      <c r="H37" s="54"/>
      <c r="I37" s="54"/>
      <c r="J37" s="54"/>
    </row>
    <row r="38" spans="1:10" ht="24" x14ac:dyDescent="0.3">
      <c r="A38" s="60" t="s">
        <v>425</v>
      </c>
      <c r="B38" s="225">
        <v>15121000</v>
      </c>
      <c r="C38" s="60"/>
      <c r="D38" s="60" t="s">
        <v>425</v>
      </c>
      <c r="E38" s="225">
        <v>15121000</v>
      </c>
      <c r="F38" s="54"/>
      <c r="G38" s="54"/>
      <c r="H38" s="54"/>
      <c r="I38" s="54"/>
      <c r="J38" s="54"/>
    </row>
    <row r="39" spans="1:10" ht="24" x14ac:dyDescent="0.3">
      <c r="A39" s="60" t="s">
        <v>201</v>
      </c>
      <c r="B39" s="225">
        <v>9030000</v>
      </c>
      <c r="C39" s="60"/>
      <c r="D39" s="60" t="s">
        <v>201</v>
      </c>
      <c r="E39" s="225">
        <v>9030000</v>
      </c>
      <c r="F39" s="54"/>
      <c r="G39" s="54"/>
      <c r="H39" s="54"/>
      <c r="I39" s="54"/>
      <c r="J39" s="54"/>
    </row>
    <row r="40" spans="1:10" ht="24" x14ac:dyDescent="0.3">
      <c r="A40" s="60" t="s">
        <v>424</v>
      </c>
      <c r="B40" s="225">
        <v>8190000</v>
      </c>
      <c r="C40" s="60"/>
      <c r="D40" s="60" t="s">
        <v>424</v>
      </c>
      <c r="E40" s="225">
        <v>8190000</v>
      </c>
      <c r="F40" s="54"/>
      <c r="G40" s="54"/>
      <c r="H40" s="54"/>
      <c r="I40" s="54"/>
      <c r="J40" s="54"/>
    </row>
    <row r="41" spans="1:10" ht="24" x14ac:dyDescent="0.3">
      <c r="A41" s="60" t="s">
        <v>423</v>
      </c>
      <c r="B41" s="225">
        <v>7118000</v>
      </c>
      <c r="C41" s="60"/>
      <c r="D41" s="60" t="s">
        <v>423</v>
      </c>
      <c r="E41" s="225">
        <v>7118000</v>
      </c>
      <c r="F41" s="54"/>
      <c r="G41" s="54"/>
      <c r="H41" s="54"/>
      <c r="I41" s="54"/>
      <c r="J41" s="54"/>
    </row>
    <row r="42" spans="1:10" ht="24" x14ac:dyDescent="0.3">
      <c r="A42" s="64" t="s">
        <v>468</v>
      </c>
      <c r="B42" s="225">
        <v>2600000</v>
      </c>
      <c r="C42" s="60"/>
      <c r="D42" s="64" t="s">
        <v>468</v>
      </c>
      <c r="E42" s="225">
        <v>2600000</v>
      </c>
      <c r="F42" s="54"/>
      <c r="G42" s="54"/>
      <c r="H42" s="54"/>
      <c r="I42" s="54"/>
      <c r="J42" s="54"/>
    </row>
    <row r="43" spans="1:10" ht="24" x14ac:dyDescent="0.3">
      <c r="A43" s="64" t="s">
        <v>483</v>
      </c>
      <c r="B43" s="225">
        <v>7550000</v>
      </c>
      <c r="C43" s="60"/>
      <c r="D43" s="64" t="s">
        <v>483</v>
      </c>
      <c r="E43" s="225">
        <v>7550000</v>
      </c>
      <c r="F43" s="54"/>
      <c r="G43" s="54"/>
      <c r="H43" s="54"/>
      <c r="I43" s="54"/>
      <c r="J43" s="54"/>
    </row>
    <row r="44" spans="1:10" ht="24" x14ac:dyDescent="0.3">
      <c r="A44" s="60" t="s">
        <v>476</v>
      </c>
      <c r="B44" s="225">
        <v>14802000</v>
      </c>
      <c r="C44" s="60"/>
      <c r="D44" s="60" t="s">
        <v>476</v>
      </c>
      <c r="E44" s="225">
        <v>14802000</v>
      </c>
      <c r="F44" s="54"/>
      <c r="G44" s="54"/>
      <c r="H44" s="54"/>
      <c r="I44" s="54"/>
      <c r="J44" s="54"/>
    </row>
    <row r="45" spans="1:10" ht="24" x14ac:dyDescent="0.3">
      <c r="A45" s="64"/>
      <c r="B45" s="240"/>
      <c r="C45" s="51"/>
      <c r="D45" s="64" t="s">
        <v>469</v>
      </c>
      <c r="E45" s="229">
        <v>22189000</v>
      </c>
      <c r="F45" s="54"/>
      <c r="G45" s="54"/>
      <c r="H45" s="54"/>
      <c r="I45" s="54"/>
      <c r="J45" s="54"/>
    </row>
    <row r="46" spans="1:10" ht="24" x14ac:dyDescent="0.3">
      <c r="A46" s="241"/>
      <c r="B46" s="240"/>
      <c r="C46" s="51"/>
      <c r="D46" s="62" t="s">
        <v>422</v>
      </c>
      <c r="E46" s="229">
        <v>9291000</v>
      </c>
      <c r="F46" s="54"/>
      <c r="G46" s="54"/>
      <c r="H46" s="54"/>
      <c r="I46" s="54"/>
      <c r="J46" s="54"/>
    </row>
    <row r="47" spans="1:10" ht="24" x14ac:dyDescent="0.3">
      <c r="A47" s="241"/>
      <c r="B47" s="240"/>
      <c r="C47" s="51"/>
      <c r="D47" s="60" t="s">
        <v>421</v>
      </c>
      <c r="E47" s="229">
        <v>305000</v>
      </c>
      <c r="F47" s="54"/>
      <c r="G47" s="54"/>
      <c r="H47" s="54"/>
      <c r="I47" s="54"/>
      <c r="J47" s="54"/>
    </row>
    <row r="48" spans="1:10" ht="24" x14ac:dyDescent="0.3">
      <c r="A48" s="241"/>
      <c r="B48" s="240"/>
      <c r="C48" s="51"/>
      <c r="D48" s="62"/>
      <c r="E48" s="229"/>
      <c r="F48" s="54"/>
      <c r="G48" s="54"/>
      <c r="H48" s="54"/>
      <c r="I48" s="54"/>
      <c r="J48" s="54"/>
    </row>
    <row r="49" spans="1:10" ht="25" x14ac:dyDescent="0.3">
      <c r="A49" s="242" t="s">
        <v>420</v>
      </c>
      <c r="B49" s="240"/>
      <c r="C49" s="51"/>
      <c r="D49" s="242" t="s">
        <v>420</v>
      </c>
      <c r="E49" s="225"/>
      <c r="F49" s="54"/>
      <c r="G49" s="54"/>
      <c r="H49" s="54"/>
      <c r="I49" s="54"/>
      <c r="J49" s="54"/>
    </row>
    <row r="50" spans="1:10" ht="25" x14ac:dyDescent="0.3">
      <c r="A50" s="239" t="s">
        <v>419</v>
      </c>
      <c r="B50" s="240"/>
      <c r="C50" s="51"/>
      <c r="D50" s="239" t="s">
        <v>419</v>
      </c>
      <c r="E50" s="225"/>
      <c r="F50" s="54"/>
      <c r="G50" s="54"/>
      <c r="H50" s="54"/>
      <c r="I50" s="54"/>
      <c r="J50" s="54"/>
    </row>
    <row r="51" spans="1:10" ht="25" x14ac:dyDescent="0.3">
      <c r="A51" s="241" t="s">
        <v>418</v>
      </c>
      <c r="B51" s="240">
        <v>7418000</v>
      </c>
      <c r="C51" s="51"/>
      <c r="D51" s="241" t="s">
        <v>418</v>
      </c>
      <c r="E51" s="240">
        <v>7418000</v>
      </c>
      <c r="F51" s="54"/>
      <c r="G51" s="54"/>
      <c r="H51" s="54"/>
      <c r="I51" s="54"/>
      <c r="J51" s="54"/>
    </row>
    <row r="52" spans="1:10" ht="24" x14ac:dyDescent="0.3">
      <c r="A52" s="64" t="s">
        <v>492</v>
      </c>
      <c r="B52" s="240">
        <v>711000</v>
      </c>
      <c r="C52" s="51"/>
      <c r="D52" s="64" t="s">
        <v>492</v>
      </c>
      <c r="E52" s="240">
        <v>711000</v>
      </c>
      <c r="F52" s="54"/>
      <c r="G52" s="54"/>
      <c r="H52" s="54"/>
      <c r="I52" s="54"/>
      <c r="J52" s="54"/>
    </row>
    <row r="53" spans="1:10" ht="24" x14ac:dyDescent="0.3">
      <c r="A53" s="51"/>
      <c r="B53" s="240"/>
      <c r="C53" s="51"/>
      <c r="D53" s="53"/>
      <c r="E53" s="225"/>
      <c r="F53" s="54"/>
      <c r="G53" s="54"/>
      <c r="H53" s="54"/>
      <c r="I53" s="54"/>
      <c r="J53" s="54"/>
    </row>
    <row r="54" spans="1:10" ht="24" x14ac:dyDescent="0.3">
      <c r="A54" s="51"/>
      <c r="B54" s="70">
        <f>SUM(B17:B52)</f>
        <v>128853000</v>
      </c>
      <c r="C54" s="51"/>
      <c r="D54" s="60"/>
      <c r="E54" s="70">
        <f>SUM(E17:E52)</f>
        <v>165037000</v>
      </c>
      <c r="F54" s="54"/>
      <c r="G54" s="54"/>
      <c r="H54" s="54"/>
      <c r="I54" s="54"/>
      <c r="J54" s="54"/>
    </row>
    <row r="55" spans="1:10" ht="24" x14ac:dyDescent="0.3">
      <c r="A55" s="51"/>
      <c r="B55" s="52"/>
      <c r="C55" s="51"/>
      <c r="D55" s="54"/>
      <c r="E55" s="235"/>
      <c r="F55" s="54"/>
      <c r="G55" s="54"/>
      <c r="H55" s="54"/>
      <c r="I55" s="54"/>
      <c r="J55" s="54"/>
    </row>
    <row r="56" spans="1:10" ht="24" x14ac:dyDescent="0.3">
      <c r="A56" s="51"/>
      <c r="C56" s="51"/>
      <c r="D56" s="53"/>
      <c r="F56" s="54"/>
      <c r="G56" s="54"/>
      <c r="H56" s="54"/>
      <c r="I56" s="54"/>
      <c r="J56" s="54"/>
    </row>
    <row r="57" spans="1:10" ht="24" x14ac:dyDescent="0.3">
      <c r="A57" s="51"/>
      <c r="C57" s="51"/>
      <c r="D57" s="54"/>
      <c r="F57" s="54"/>
      <c r="G57" s="54"/>
      <c r="H57" s="54"/>
      <c r="I57" s="54"/>
      <c r="J57" s="54"/>
    </row>
    <row r="58" spans="1:10" ht="24" x14ac:dyDescent="0.3">
      <c r="A58" s="51"/>
      <c r="C58" s="51"/>
      <c r="D58" s="54"/>
      <c r="F58" s="54"/>
      <c r="G58" s="54"/>
      <c r="H58" s="54"/>
      <c r="I58" s="54"/>
      <c r="J58" s="54"/>
    </row>
    <row r="59" spans="1:10" ht="25" x14ac:dyDescent="0.3">
      <c r="A59" s="239" t="s">
        <v>417</v>
      </c>
      <c r="C59" s="51"/>
      <c r="G59" s="54"/>
      <c r="H59" s="54"/>
      <c r="I59" s="54"/>
      <c r="J59" s="54"/>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EC13A-1B00-2442-9470-281294192FEA}">
  <dimension ref="A1:J58"/>
  <sheetViews>
    <sheetView topLeftCell="C32" workbookViewId="0">
      <selection activeCell="D50" sqref="D50"/>
    </sheetView>
  </sheetViews>
  <sheetFormatPr baseColWidth="10" defaultRowHeight="23" x14ac:dyDescent="0.25"/>
  <cols>
    <col min="1" max="1" width="121.33203125" style="17" customWidth="1"/>
    <col min="2" max="2" width="21.33203125" style="238" customWidth="1"/>
    <col min="3" max="3" width="11.5" style="17" customWidth="1"/>
    <col min="4" max="4" width="121.1640625" customWidth="1"/>
    <col min="5" max="5" width="21.6640625" style="224" customWidth="1"/>
  </cols>
  <sheetData>
    <row r="1" spans="1:10" ht="32" x14ac:dyDescent="0.35">
      <c r="A1" s="249" t="s">
        <v>189</v>
      </c>
      <c r="C1" s="249"/>
    </row>
    <row r="2" spans="1:10" ht="31" x14ac:dyDescent="0.35">
      <c r="A2" s="246"/>
      <c r="C2" s="246"/>
    </row>
    <row r="3" spans="1:10" ht="64" x14ac:dyDescent="0.25">
      <c r="A3" s="84" t="s">
        <v>289</v>
      </c>
      <c r="B3" s="245"/>
      <c r="C3" s="84"/>
    </row>
    <row r="4" spans="1:10" ht="31" x14ac:dyDescent="0.35">
      <c r="A4" s="246"/>
      <c r="C4" s="246"/>
    </row>
    <row r="5" spans="1:10" ht="32" x14ac:dyDescent="0.25">
      <c r="A5" s="247" t="s">
        <v>190</v>
      </c>
      <c r="B5" s="248"/>
      <c r="C5" s="247"/>
    </row>
    <row r="6" spans="1:10" ht="31" x14ac:dyDescent="0.35">
      <c r="A6" s="246"/>
      <c r="C6" s="246"/>
    </row>
    <row r="7" spans="1:10" ht="64" x14ac:dyDescent="0.25">
      <c r="A7" s="84" t="s">
        <v>290</v>
      </c>
      <c r="B7" s="245"/>
      <c r="C7" s="84"/>
    </row>
    <row r="8" spans="1:10" ht="96" x14ac:dyDescent="0.25">
      <c r="A8" s="84" t="s">
        <v>291</v>
      </c>
      <c r="B8" s="245"/>
      <c r="C8" s="84"/>
    </row>
    <row r="9" spans="1:10" ht="64" x14ac:dyDescent="0.25">
      <c r="A9" s="84" t="s">
        <v>292</v>
      </c>
      <c r="B9" s="245"/>
      <c r="C9" s="84"/>
    </row>
    <row r="11" spans="1:10" s="27" customFormat="1" x14ac:dyDescent="0.25">
      <c r="A11" s="26"/>
      <c r="B11" s="238"/>
      <c r="C11" s="26"/>
      <c r="E11" s="224"/>
    </row>
    <row r="12" spans="1:10" ht="154" x14ac:dyDescent="0.25">
      <c r="A12" s="28" t="s">
        <v>395</v>
      </c>
      <c r="C12" s="28"/>
    </row>
    <row r="13" spans="1:10" ht="25" x14ac:dyDescent="0.3">
      <c r="A13" s="51" t="s">
        <v>187</v>
      </c>
      <c r="B13" s="52" t="s">
        <v>187</v>
      </c>
      <c r="C13" s="51"/>
      <c r="D13" s="224" t="s">
        <v>493</v>
      </c>
      <c r="E13" s="52" t="s">
        <v>278</v>
      </c>
      <c r="F13" s="54"/>
      <c r="G13" s="54"/>
      <c r="H13" s="54"/>
      <c r="I13" s="54"/>
      <c r="J13" s="54"/>
    </row>
    <row r="14" spans="1:10" ht="24" x14ac:dyDescent="0.3">
      <c r="A14" s="51"/>
      <c r="B14" s="240"/>
      <c r="C14" s="51"/>
      <c r="D14" s="54"/>
      <c r="E14" s="223"/>
      <c r="F14" s="54"/>
      <c r="G14" s="54"/>
      <c r="H14" s="54"/>
      <c r="I14" s="54"/>
      <c r="J14" s="54"/>
    </row>
    <row r="15" spans="1:10" ht="24" x14ac:dyDescent="0.3">
      <c r="A15" s="56" t="s">
        <v>4</v>
      </c>
      <c r="B15" s="244"/>
      <c r="C15" s="56"/>
      <c r="D15" s="56" t="s">
        <v>4</v>
      </c>
      <c r="E15" s="223"/>
      <c r="F15" s="54"/>
      <c r="G15" s="54"/>
      <c r="H15" s="54"/>
      <c r="I15" s="54"/>
      <c r="J15" s="54"/>
    </row>
    <row r="16" spans="1:10" ht="24" x14ac:dyDescent="0.3">
      <c r="A16" s="58" t="s">
        <v>191</v>
      </c>
      <c r="B16" s="225"/>
      <c r="C16" s="58"/>
      <c r="D16" s="58" t="s">
        <v>191</v>
      </c>
      <c r="E16" s="225"/>
      <c r="F16" s="54"/>
      <c r="G16" s="54"/>
      <c r="H16" s="54"/>
      <c r="I16" s="54"/>
      <c r="J16" s="54"/>
    </row>
    <row r="17" spans="1:10" ht="24" x14ac:dyDescent="0.3">
      <c r="A17" s="60" t="s">
        <v>192</v>
      </c>
      <c r="B17" s="225">
        <v>8181111</v>
      </c>
      <c r="C17" s="60"/>
      <c r="D17" s="60" t="s">
        <v>192</v>
      </c>
      <c r="E17" s="225">
        <v>8181111</v>
      </c>
      <c r="F17" s="54"/>
      <c r="G17" s="54"/>
      <c r="H17" s="54"/>
      <c r="I17" s="54"/>
      <c r="J17" s="54"/>
    </row>
    <row r="18" spans="1:10" ht="24" x14ac:dyDescent="0.3">
      <c r="A18" s="62"/>
      <c r="B18" s="225"/>
      <c r="C18" s="62"/>
      <c r="D18" s="60" t="s">
        <v>426</v>
      </c>
      <c r="E18" s="229">
        <v>571813</v>
      </c>
      <c r="F18" s="54"/>
      <c r="G18" s="54"/>
      <c r="H18" s="54"/>
      <c r="I18" s="54"/>
      <c r="J18" s="54"/>
    </row>
    <row r="19" spans="1:10" ht="24" x14ac:dyDescent="0.3">
      <c r="A19" s="62"/>
      <c r="B19" s="225"/>
      <c r="C19" s="62"/>
      <c r="D19" s="60" t="s">
        <v>486</v>
      </c>
      <c r="E19" s="229">
        <v>710647</v>
      </c>
      <c r="F19" s="54"/>
      <c r="G19" s="54"/>
      <c r="H19" s="54"/>
      <c r="I19" s="54"/>
      <c r="J19" s="54"/>
    </row>
    <row r="20" spans="1:10" ht="24" x14ac:dyDescent="0.3">
      <c r="A20" s="62"/>
      <c r="B20" s="225"/>
      <c r="C20" s="62"/>
      <c r="D20" s="64" t="s">
        <v>398</v>
      </c>
      <c r="E20" s="229">
        <v>2125734</v>
      </c>
      <c r="F20" s="54"/>
      <c r="G20" s="54"/>
      <c r="H20" s="54"/>
      <c r="I20" s="54"/>
      <c r="J20" s="54"/>
    </row>
    <row r="21" spans="1:10" ht="24" x14ac:dyDescent="0.3">
      <c r="A21" s="62"/>
      <c r="B21" s="225"/>
      <c r="C21" s="62"/>
      <c r="D21" s="64"/>
      <c r="E21" s="229"/>
      <c r="F21" s="54"/>
      <c r="G21" s="54"/>
      <c r="H21" s="54"/>
      <c r="I21" s="54"/>
      <c r="J21" s="54"/>
    </row>
    <row r="22" spans="1:10" ht="24" x14ac:dyDescent="0.3">
      <c r="A22" s="56" t="s">
        <v>12</v>
      </c>
      <c r="B22" s="225"/>
      <c r="C22" s="56"/>
      <c r="D22" s="56" t="s">
        <v>12</v>
      </c>
      <c r="E22" s="225"/>
      <c r="F22" s="54"/>
      <c r="G22" s="54"/>
      <c r="H22" s="54"/>
      <c r="I22" s="54"/>
      <c r="J22" s="54"/>
    </row>
    <row r="23" spans="1:10" ht="24" x14ac:dyDescent="0.3">
      <c r="A23" s="56" t="s">
        <v>427</v>
      </c>
      <c r="B23" s="225">
        <v>93426</v>
      </c>
      <c r="C23" s="56"/>
      <c r="D23" s="56" t="s">
        <v>427</v>
      </c>
      <c r="E23" s="225">
        <v>93426</v>
      </c>
      <c r="F23" s="54"/>
      <c r="G23" s="54"/>
      <c r="H23" s="54"/>
      <c r="I23" s="54"/>
      <c r="J23" s="54"/>
    </row>
    <row r="24" spans="1:10" ht="24" x14ac:dyDescent="0.3">
      <c r="A24" s="56"/>
      <c r="B24" s="225"/>
      <c r="C24" s="56"/>
      <c r="D24" s="56"/>
      <c r="E24" s="225"/>
      <c r="F24" s="54"/>
      <c r="G24" s="54"/>
      <c r="H24" s="54"/>
      <c r="I24" s="54"/>
      <c r="J24" s="54"/>
    </row>
    <row r="25" spans="1:10" ht="24" x14ac:dyDescent="0.3">
      <c r="A25" s="56" t="s">
        <v>0</v>
      </c>
      <c r="B25" s="225"/>
      <c r="C25" s="56"/>
      <c r="D25" s="56" t="s">
        <v>0</v>
      </c>
      <c r="E25" s="225"/>
      <c r="F25" s="54"/>
      <c r="G25" s="54"/>
      <c r="H25" s="54"/>
      <c r="I25" s="54"/>
      <c r="J25" s="54"/>
    </row>
    <row r="26" spans="1:10" ht="24" x14ac:dyDescent="0.3">
      <c r="A26" s="58" t="s">
        <v>195</v>
      </c>
      <c r="B26" s="225"/>
      <c r="C26" s="58"/>
      <c r="D26" s="58" t="s">
        <v>195</v>
      </c>
      <c r="E26" s="225"/>
      <c r="F26" s="54"/>
      <c r="G26" s="54"/>
      <c r="H26" s="54"/>
      <c r="I26" s="54"/>
      <c r="J26" s="54"/>
    </row>
    <row r="27" spans="1:10" ht="24" x14ac:dyDescent="0.3">
      <c r="A27" s="60" t="s">
        <v>196</v>
      </c>
      <c r="B27" s="225">
        <v>9357952</v>
      </c>
      <c r="C27" s="60"/>
      <c r="D27" s="60" t="s">
        <v>196</v>
      </c>
      <c r="E27" s="225">
        <v>9357952</v>
      </c>
      <c r="F27" s="54"/>
      <c r="G27" s="54"/>
      <c r="H27" s="54"/>
      <c r="I27" s="54"/>
      <c r="J27" s="54"/>
    </row>
    <row r="28" spans="1:10" ht="24" x14ac:dyDescent="0.3">
      <c r="A28" s="60" t="s">
        <v>197</v>
      </c>
      <c r="B28" s="225">
        <v>8476032</v>
      </c>
      <c r="C28" s="60"/>
      <c r="D28" s="60" t="s">
        <v>197</v>
      </c>
      <c r="E28" s="225">
        <v>8476032</v>
      </c>
      <c r="F28" s="54"/>
      <c r="G28" s="54"/>
      <c r="H28" s="54"/>
      <c r="I28" s="54"/>
      <c r="J28" s="54"/>
    </row>
    <row r="29" spans="1:10" ht="24" x14ac:dyDescent="0.3">
      <c r="A29" s="62"/>
      <c r="B29" s="225"/>
      <c r="C29" s="62"/>
      <c r="D29" s="62" t="s">
        <v>446</v>
      </c>
      <c r="E29" s="229">
        <v>199298</v>
      </c>
      <c r="F29" s="54"/>
      <c r="G29" s="54"/>
      <c r="H29" s="54"/>
      <c r="I29" s="54"/>
      <c r="J29" s="54"/>
    </row>
    <row r="30" spans="1:10" ht="24" x14ac:dyDescent="0.3">
      <c r="A30" s="62"/>
      <c r="B30" s="250"/>
      <c r="C30" s="62"/>
      <c r="D30" s="62" t="s">
        <v>428</v>
      </c>
      <c r="E30" s="229">
        <v>750585</v>
      </c>
      <c r="F30" s="54"/>
      <c r="G30" s="54"/>
      <c r="H30" s="54"/>
      <c r="I30" s="54"/>
      <c r="J30" s="54"/>
    </row>
    <row r="31" spans="1:10" ht="24" x14ac:dyDescent="0.3">
      <c r="A31" s="62"/>
      <c r="B31" s="250"/>
      <c r="C31" s="62"/>
      <c r="D31" s="62"/>
      <c r="E31" s="229"/>
      <c r="F31" s="54"/>
      <c r="G31" s="54"/>
      <c r="H31" s="54"/>
      <c r="I31" s="54"/>
      <c r="J31" s="54"/>
    </row>
    <row r="32" spans="1:10" ht="24" x14ac:dyDescent="0.3">
      <c r="A32" s="56" t="s">
        <v>198</v>
      </c>
      <c r="B32" s="225"/>
      <c r="C32" s="56"/>
      <c r="D32" s="56" t="s">
        <v>198</v>
      </c>
      <c r="E32" s="225"/>
      <c r="F32" s="54"/>
      <c r="G32" s="54"/>
      <c r="H32" s="54"/>
      <c r="I32" s="54"/>
      <c r="J32" s="54"/>
    </row>
    <row r="33" spans="1:10" ht="24" x14ac:dyDescent="0.3">
      <c r="A33" s="58" t="s">
        <v>199</v>
      </c>
      <c r="B33" s="225"/>
      <c r="C33" s="58"/>
      <c r="D33" s="58" t="s">
        <v>199</v>
      </c>
      <c r="E33" s="225"/>
      <c r="F33" s="54"/>
      <c r="G33" s="54"/>
      <c r="H33" s="54"/>
      <c r="I33" s="54"/>
      <c r="J33" s="54"/>
    </row>
    <row r="34" spans="1:10" ht="24" x14ac:dyDescent="0.3">
      <c r="A34" s="64" t="s">
        <v>482</v>
      </c>
      <c r="B34" s="225">
        <v>5364570</v>
      </c>
      <c r="C34" s="60"/>
      <c r="D34" s="64" t="s">
        <v>482</v>
      </c>
      <c r="E34" s="225">
        <v>5364570</v>
      </c>
      <c r="F34" s="54"/>
      <c r="G34" s="54"/>
      <c r="H34" s="54"/>
      <c r="I34" s="54"/>
      <c r="J34" s="54"/>
    </row>
    <row r="35" spans="1:10" ht="24" x14ac:dyDescent="0.3">
      <c r="A35" s="64" t="s">
        <v>465</v>
      </c>
      <c r="B35" s="225">
        <v>9598301</v>
      </c>
      <c r="C35" s="62"/>
      <c r="D35" s="64" t="s">
        <v>465</v>
      </c>
      <c r="E35" s="225">
        <v>9598301</v>
      </c>
      <c r="F35" s="54"/>
      <c r="G35" s="54"/>
      <c r="H35" s="54"/>
      <c r="I35" s="54"/>
      <c r="J35" s="54"/>
    </row>
    <row r="36" spans="1:10" ht="24" x14ac:dyDescent="0.3">
      <c r="A36" s="64"/>
      <c r="B36" s="225"/>
      <c r="C36" s="62"/>
      <c r="D36" s="64"/>
      <c r="E36" s="225"/>
      <c r="F36" s="54"/>
      <c r="G36" s="54"/>
      <c r="H36" s="54"/>
      <c r="I36" s="54"/>
      <c r="J36" s="54"/>
    </row>
    <row r="37" spans="1:10" ht="24" x14ac:dyDescent="0.3">
      <c r="A37" s="56" t="s">
        <v>1</v>
      </c>
      <c r="B37" s="225"/>
      <c r="C37" s="56"/>
      <c r="D37" s="56" t="s">
        <v>1</v>
      </c>
      <c r="E37" s="225"/>
      <c r="F37" s="54"/>
      <c r="G37" s="54"/>
      <c r="H37" s="54"/>
      <c r="I37" s="54"/>
      <c r="J37" s="54"/>
    </row>
    <row r="38" spans="1:10" ht="24" x14ac:dyDescent="0.3">
      <c r="A38" s="67" t="s">
        <v>200</v>
      </c>
      <c r="B38" s="243"/>
      <c r="C38" s="67"/>
      <c r="D38" s="67" t="s">
        <v>200</v>
      </c>
      <c r="E38" s="225"/>
      <c r="F38" s="54"/>
      <c r="G38" s="54"/>
      <c r="H38" s="54"/>
      <c r="I38" s="54"/>
      <c r="J38" s="54"/>
    </row>
    <row r="39" spans="1:10" ht="24" x14ac:dyDescent="0.3">
      <c r="A39" s="64" t="s">
        <v>466</v>
      </c>
      <c r="B39" s="225">
        <v>11270211</v>
      </c>
      <c r="C39" s="60"/>
      <c r="D39" s="64" t="s">
        <v>466</v>
      </c>
      <c r="E39" s="225">
        <v>11270211</v>
      </c>
      <c r="F39" s="54"/>
      <c r="G39" s="54"/>
      <c r="H39" s="54"/>
      <c r="I39" s="54"/>
      <c r="J39" s="54"/>
    </row>
    <row r="40" spans="1:10" ht="24" x14ac:dyDescent="0.3">
      <c r="A40" s="60" t="s">
        <v>425</v>
      </c>
      <c r="B40" s="225">
        <v>15809643</v>
      </c>
      <c r="C40" s="60"/>
      <c r="D40" s="60" t="s">
        <v>425</v>
      </c>
      <c r="E40" s="225">
        <v>15809643</v>
      </c>
      <c r="F40" s="54"/>
      <c r="G40" s="54"/>
      <c r="H40" s="54"/>
      <c r="I40" s="54"/>
      <c r="J40" s="54"/>
    </row>
    <row r="41" spans="1:10" ht="24" x14ac:dyDescent="0.3">
      <c r="A41" s="60" t="s">
        <v>201</v>
      </c>
      <c r="B41" s="225">
        <v>8170890</v>
      </c>
      <c r="C41" s="60"/>
      <c r="D41" s="60" t="s">
        <v>201</v>
      </c>
      <c r="E41" s="225">
        <v>8170890</v>
      </c>
      <c r="F41" s="54"/>
      <c r="G41" s="54"/>
      <c r="H41" s="54"/>
      <c r="I41" s="54"/>
      <c r="J41" s="54"/>
    </row>
    <row r="42" spans="1:10" ht="24" x14ac:dyDescent="0.3">
      <c r="A42" s="60" t="s">
        <v>424</v>
      </c>
      <c r="B42" s="225">
        <v>8044229</v>
      </c>
      <c r="C42" s="60"/>
      <c r="D42" s="60" t="s">
        <v>424</v>
      </c>
      <c r="E42" s="225">
        <v>8044229</v>
      </c>
      <c r="F42" s="54"/>
      <c r="G42" s="54"/>
      <c r="H42" s="54"/>
      <c r="I42" s="54"/>
      <c r="J42" s="54"/>
    </row>
    <row r="43" spans="1:10" ht="24" x14ac:dyDescent="0.3">
      <c r="A43" s="60" t="s">
        <v>423</v>
      </c>
      <c r="B43" s="225">
        <v>6792726</v>
      </c>
      <c r="C43" s="60"/>
      <c r="D43" s="60" t="s">
        <v>423</v>
      </c>
      <c r="E43" s="225">
        <v>6792726</v>
      </c>
      <c r="F43" s="54"/>
      <c r="G43" s="54"/>
      <c r="H43" s="54"/>
      <c r="I43" s="54"/>
      <c r="J43" s="54"/>
    </row>
    <row r="44" spans="1:10" ht="24" x14ac:dyDescent="0.3">
      <c r="A44" s="64" t="s">
        <v>468</v>
      </c>
      <c r="B44" s="225">
        <v>2860997</v>
      </c>
      <c r="C44" s="60"/>
      <c r="D44" s="64" t="s">
        <v>468</v>
      </c>
      <c r="E44" s="225">
        <v>2860997</v>
      </c>
      <c r="F44" s="54"/>
      <c r="G44" s="54"/>
      <c r="H44" s="54"/>
      <c r="I44" s="54"/>
      <c r="J44" s="54"/>
    </row>
    <row r="45" spans="1:10" ht="24" x14ac:dyDescent="0.3">
      <c r="A45" s="64" t="s">
        <v>483</v>
      </c>
      <c r="B45" s="225">
        <v>7220677</v>
      </c>
      <c r="C45" s="60"/>
      <c r="D45" s="64" t="s">
        <v>483</v>
      </c>
      <c r="E45" s="225">
        <v>7220677</v>
      </c>
      <c r="F45" s="54"/>
      <c r="G45" s="54"/>
      <c r="H45" s="54"/>
      <c r="I45" s="54"/>
      <c r="J45" s="54"/>
    </row>
    <row r="46" spans="1:10" ht="24" x14ac:dyDescent="0.3">
      <c r="A46" s="60" t="s">
        <v>476</v>
      </c>
      <c r="B46" s="225">
        <v>15201875</v>
      </c>
      <c r="C46" s="60"/>
      <c r="D46" s="60" t="s">
        <v>476</v>
      </c>
      <c r="E46" s="225">
        <v>15201875</v>
      </c>
      <c r="F46" s="54"/>
      <c r="G46" s="54"/>
      <c r="H46" s="54"/>
      <c r="I46" s="54"/>
      <c r="J46" s="54"/>
    </row>
    <row r="47" spans="1:10" ht="24" x14ac:dyDescent="0.3">
      <c r="A47" s="62" t="s">
        <v>488</v>
      </c>
      <c r="B47" s="225">
        <v>2610591</v>
      </c>
      <c r="C47" s="62"/>
      <c r="D47" s="62" t="s">
        <v>488</v>
      </c>
      <c r="E47" s="225">
        <v>2610591</v>
      </c>
      <c r="F47" s="54"/>
      <c r="G47" s="54"/>
      <c r="H47" s="54"/>
      <c r="I47" s="54"/>
      <c r="J47" s="54"/>
    </row>
    <row r="48" spans="1:10" ht="24" x14ac:dyDescent="0.3">
      <c r="A48" s="64"/>
      <c r="B48" s="240"/>
      <c r="C48" s="51"/>
      <c r="D48" s="64" t="s">
        <v>469</v>
      </c>
      <c r="E48" s="229">
        <v>23615309</v>
      </c>
      <c r="F48" s="54"/>
      <c r="G48" s="54"/>
      <c r="H48" s="54"/>
      <c r="I48" s="54"/>
      <c r="J48" s="54"/>
    </row>
    <row r="49" spans="1:10" ht="24" x14ac:dyDescent="0.3">
      <c r="A49" s="241"/>
      <c r="B49" s="240"/>
      <c r="C49" s="51"/>
      <c r="D49" s="62" t="s">
        <v>422</v>
      </c>
      <c r="E49" s="229">
        <v>4931156</v>
      </c>
      <c r="F49" s="54"/>
      <c r="G49" s="54"/>
      <c r="H49" s="54"/>
      <c r="I49" s="54"/>
      <c r="J49" s="54"/>
    </row>
    <row r="50" spans="1:10" ht="24" x14ac:dyDescent="0.3">
      <c r="A50" s="241"/>
      <c r="B50" s="240"/>
      <c r="C50" s="51"/>
      <c r="D50" s="64" t="s">
        <v>485</v>
      </c>
      <c r="E50" s="229">
        <v>1068844</v>
      </c>
      <c r="F50" s="54"/>
      <c r="G50" s="54"/>
      <c r="H50" s="54"/>
      <c r="I50" s="54"/>
      <c r="J50" s="54"/>
    </row>
    <row r="51" spans="1:10" ht="24" x14ac:dyDescent="0.3">
      <c r="A51" s="241"/>
      <c r="B51" s="240"/>
      <c r="C51" s="51"/>
      <c r="D51" s="64" t="s">
        <v>429</v>
      </c>
      <c r="E51" s="229">
        <v>369322</v>
      </c>
      <c r="F51" s="54"/>
      <c r="G51" s="54"/>
      <c r="H51" s="54"/>
      <c r="I51" s="54"/>
      <c r="J51" s="54"/>
    </row>
    <row r="52" spans="1:10" ht="24" x14ac:dyDescent="0.3">
      <c r="A52" s="51"/>
      <c r="B52" s="240"/>
      <c r="C52" s="51"/>
      <c r="D52" s="53"/>
      <c r="E52" s="225"/>
      <c r="F52" s="54"/>
      <c r="G52" s="54"/>
      <c r="H52" s="54"/>
      <c r="I52" s="54"/>
      <c r="J52" s="54"/>
    </row>
    <row r="53" spans="1:10" ht="24" x14ac:dyDescent="0.3">
      <c r="A53" s="51"/>
      <c r="B53" s="70">
        <f>SUM(B17:B51)</f>
        <v>119053231</v>
      </c>
      <c r="C53" s="51"/>
      <c r="D53" s="60"/>
      <c r="E53" s="70">
        <f>SUM(E17:E51)</f>
        <v>153395939</v>
      </c>
      <c r="F53" s="54"/>
      <c r="G53" s="54"/>
      <c r="H53" s="54"/>
      <c r="I53" s="54"/>
      <c r="J53" s="54"/>
    </row>
    <row r="54" spans="1:10" ht="24" x14ac:dyDescent="0.3">
      <c r="A54" s="51"/>
      <c r="B54" s="52"/>
      <c r="C54" s="51"/>
      <c r="D54" s="54"/>
      <c r="E54" s="235"/>
      <c r="F54" s="54"/>
      <c r="G54" s="54"/>
      <c r="H54" s="54"/>
      <c r="I54" s="54"/>
      <c r="J54" s="54"/>
    </row>
    <row r="55" spans="1:10" ht="24" x14ac:dyDescent="0.3">
      <c r="A55" s="51"/>
      <c r="C55" s="51"/>
      <c r="D55" s="53"/>
      <c r="F55" s="54"/>
      <c r="G55" s="54"/>
      <c r="H55" s="54"/>
      <c r="I55" s="54"/>
      <c r="J55" s="54"/>
    </row>
    <row r="56" spans="1:10" ht="24" x14ac:dyDescent="0.3">
      <c r="A56" s="51"/>
      <c r="C56" s="51"/>
      <c r="D56" s="54"/>
      <c r="F56" s="54"/>
      <c r="G56" s="54"/>
      <c r="H56" s="54"/>
      <c r="I56" s="54"/>
      <c r="J56" s="54"/>
    </row>
    <row r="57" spans="1:10" ht="24" x14ac:dyDescent="0.3">
      <c r="A57" s="51"/>
      <c r="C57" s="51"/>
      <c r="D57" s="54"/>
      <c r="F57" s="54"/>
      <c r="G57" s="54"/>
      <c r="H57" s="54"/>
      <c r="I57" s="54"/>
      <c r="J57" s="54"/>
    </row>
    <row r="58" spans="1:10" ht="24" x14ac:dyDescent="0.3">
      <c r="A58" s="51"/>
      <c r="C58" s="51"/>
      <c r="G58" s="54"/>
      <c r="H58" s="54"/>
      <c r="I58" s="54"/>
      <c r="J58" s="54"/>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128F4-5798-AC4F-B2E7-6A3D09DE7FAA}">
  <dimension ref="A1:J58"/>
  <sheetViews>
    <sheetView topLeftCell="A40" workbookViewId="0">
      <selection activeCell="F53" sqref="F53"/>
    </sheetView>
  </sheetViews>
  <sheetFormatPr baseColWidth="10" defaultRowHeight="23" x14ac:dyDescent="0.25"/>
  <cols>
    <col min="1" max="1" width="121.33203125" style="17" customWidth="1"/>
    <col min="2" max="2" width="21.33203125" style="238" customWidth="1"/>
    <col min="3" max="3" width="11.5" style="17" customWidth="1"/>
    <col min="4" max="4" width="121.1640625" customWidth="1"/>
    <col min="5" max="5" width="21.6640625" style="224" customWidth="1"/>
  </cols>
  <sheetData>
    <row r="1" spans="1:10" ht="32" x14ac:dyDescent="0.35">
      <c r="A1" s="249" t="s">
        <v>189</v>
      </c>
      <c r="C1" s="249"/>
    </row>
    <row r="2" spans="1:10" ht="31" x14ac:dyDescent="0.35">
      <c r="A2" s="246"/>
      <c r="C2" s="246"/>
    </row>
    <row r="3" spans="1:10" ht="64" x14ac:dyDescent="0.25">
      <c r="A3" s="84" t="s">
        <v>289</v>
      </c>
      <c r="B3" s="245"/>
      <c r="C3" s="84"/>
    </row>
    <row r="4" spans="1:10" ht="31" x14ac:dyDescent="0.35">
      <c r="A4" s="246"/>
      <c r="C4" s="246"/>
    </row>
    <row r="5" spans="1:10" ht="32" x14ac:dyDescent="0.25">
      <c r="A5" s="247" t="s">
        <v>190</v>
      </c>
      <c r="B5" s="248"/>
      <c r="C5" s="247"/>
    </row>
    <row r="6" spans="1:10" ht="31" x14ac:dyDescent="0.35">
      <c r="A6" s="246"/>
      <c r="C6" s="246"/>
    </row>
    <row r="7" spans="1:10" ht="64" x14ac:dyDescent="0.25">
      <c r="A7" s="84" t="s">
        <v>290</v>
      </c>
      <c r="B7" s="245"/>
      <c r="C7" s="84"/>
    </row>
    <row r="8" spans="1:10" ht="96" x14ac:dyDescent="0.25">
      <c r="A8" s="84" t="s">
        <v>291</v>
      </c>
      <c r="B8" s="245"/>
      <c r="C8" s="84"/>
    </row>
    <row r="9" spans="1:10" ht="64" x14ac:dyDescent="0.25">
      <c r="A9" s="84" t="s">
        <v>292</v>
      </c>
      <c r="B9" s="245"/>
      <c r="C9" s="84"/>
    </row>
    <row r="11" spans="1:10" s="27" customFormat="1" x14ac:dyDescent="0.25">
      <c r="A11" s="26"/>
      <c r="B11" s="238"/>
      <c r="C11" s="26"/>
      <c r="E11" s="224"/>
    </row>
    <row r="12" spans="1:10" ht="154" x14ac:dyDescent="0.25">
      <c r="A12" s="28" t="s">
        <v>395</v>
      </c>
      <c r="C12" s="28"/>
    </row>
    <row r="13" spans="1:10" ht="25" x14ac:dyDescent="0.3">
      <c r="A13" s="51" t="s">
        <v>187</v>
      </c>
      <c r="B13" s="52" t="s">
        <v>187</v>
      </c>
      <c r="C13" s="51"/>
      <c r="D13" s="224" t="s">
        <v>493</v>
      </c>
      <c r="E13" s="52" t="s">
        <v>278</v>
      </c>
      <c r="F13" s="54"/>
      <c r="G13" s="54"/>
      <c r="H13" s="54"/>
      <c r="I13" s="54"/>
      <c r="J13" s="54"/>
    </row>
    <row r="14" spans="1:10" ht="24" x14ac:dyDescent="0.3">
      <c r="A14" s="51"/>
      <c r="B14" s="240"/>
      <c r="C14" s="51"/>
      <c r="D14" s="54"/>
      <c r="E14" s="223"/>
      <c r="F14" s="54"/>
      <c r="G14" s="54"/>
      <c r="H14" s="54"/>
      <c r="I14" s="54"/>
      <c r="J14" s="54"/>
    </row>
    <row r="15" spans="1:10" ht="24" x14ac:dyDescent="0.3">
      <c r="A15" s="56" t="s">
        <v>4</v>
      </c>
      <c r="B15" s="244"/>
      <c r="C15" s="56"/>
      <c r="D15" s="56" t="s">
        <v>4</v>
      </c>
      <c r="E15" s="223"/>
      <c r="F15" s="54"/>
      <c r="G15" s="54"/>
      <c r="H15" s="54"/>
      <c r="I15" s="54"/>
      <c r="J15" s="54"/>
    </row>
    <row r="16" spans="1:10" ht="24" x14ac:dyDescent="0.3">
      <c r="A16" s="58" t="s">
        <v>191</v>
      </c>
      <c r="B16" s="226"/>
      <c r="C16" s="58"/>
      <c r="D16" s="58" t="s">
        <v>191</v>
      </c>
      <c r="E16" s="235"/>
      <c r="F16" s="54"/>
      <c r="G16" s="54"/>
      <c r="H16" s="54"/>
      <c r="I16" s="54"/>
      <c r="J16" s="54"/>
    </row>
    <row r="17" spans="1:10" ht="24" x14ac:dyDescent="0.3">
      <c r="A17" s="60" t="s">
        <v>192</v>
      </c>
      <c r="B17" s="225">
        <v>8151020</v>
      </c>
      <c r="C17" s="60"/>
      <c r="D17" s="60" t="s">
        <v>192</v>
      </c>
      <c r="E17" s="225">
        <v>8151020</v>
      </c>
      <c r="F17" s="54"/>
      <c r="G17" s="54"/>
      <c r="H17" s="54"/>
      <c r="I17" s="54"/>
      <c r="J17" s="54"/>
    </row>
    <row r="18" spans="1:10" ht="24" x14ac:dyDescent="0.3">
      <c r="A18" s="64" t="s">
        <v>481</v>
      </c>
      <c r="B18" s="225">
        <v>0</v>
      </c>
      <c r="C18" s="60"/>
      <c r="D18" s="64" t="s">
        <v>481</v>
      </c>
      <c r="E18" s="225">
        <v>0</v>
      </c>
      <c r="F18" s="54"/>
      <c r="G18" s="54"/>
      <c r="H18" s="54"/>
      <c r="I18" s="54"/>
      <c r="J18" s="54"/>
    </row>
    <row r="19" spans="1:10" ht="24" x14ac:dyDescent="0.3">
      <c r="A19" s="62"/>
      <c r="B19" s="225"/>
      <c r="C19" s="62"/>
      <c r="D19" s="60" t="s">
        <v>426</v>
      </c>
      <c r="E19" s="229">
        <v>582342</v>
      </c>
      <c r="F19" s="54"/>
      <c r="G19" s="54"/>
      <c r="H19" s="54"/>
      <c r="I19" s="54"/>
      <c r="J19" s="54"/>
    </row>
    <row r="20" spans="1:10" ht="24" x14ac:dyDescent="0.3">
      <c r="A20" s="62"/>
      <c r="B20" s="225"/>
      <c r="C20" s="62"/>
      <c r="D20" s="60" t="s">
        <v>486</v>
      </c>
      <c r="E20" s="229">
        <v>17222</v>
      </c>
      <c r="F20" s="54"/>
      <c r="G20" s="54"/>
      <c r="H20" s="54"/>
      <c r="I20" s="54"/>
      <c r="J20" s="54"/>
    </row>
    <row r="21" spans="1:10" ht="24" x14ac:dyDescent="0.3">
      <c r="A21" s="62"/>
      <c r="B21" s="225"/>
      <c r="C21" s="62"/>
      <c r="D21" s="60" t="s">
        <v>487</v>
      </c>
      <c r="E21" s="229">
        <v>0</v>
      </c>
      <c r="F21" s="54"/>
      <c r="G21" s="54"/>
      <c r="H21" s="54"/>
      <c r="I21" s="54"/>
      <c r="J21" s="54"/>
    </row>
    <row r="22" spans="1:10" ht="24" x14ac:dyDescent="0.3">
      <c r="A22" s="62"/>
      <c r="B22" s="225"/>
      <c r="C22" s="62"/>
      <c r="D22" s="64" t="s">
        <v>398</v>
      </c>
      <c r="E22" s="229">
        <v>1654559</v>
      </c>
      <c r="F22" s="54"/>
      <c r="G22" s="54"/>
      <c r="H22" s="54"/>
      <c r="I22" s="54"/>
      <c r="J22" s="54"/>
    </row>
    <row r="23" spans="1:10" ht="24" x14ac:dyDescent="0.3">
      <c r="A23" s="62"/>
      <c r="B23" s="225"/>
      <c r="C23" s="62"/>
      <c r="D23" s="64"/>
      <c r="E23" s="229"/>
      <c r="F23" s="54"/>
      <c r="G23" s="54"/>
      <c r="H23" s="54"/>
      <c r="I23" s="54"/>
      <c r="J23" s="54"/>
    </row>
    <row r="24" spans="1:10" ht="24" x14ac:dyDescent="0.3">
      <c r="A24" s="56" t="s">
        <v>0</v>
      </c>
      <c r="B24" s="226"/>
      <c r="C24" s="56"/>
      <c r="D24" s="56" t="s">
        <v>0</v>
      </c>
      <c r="E24" s="225"/>
      <c r="F24" s="54"/>
      <c r="G24" s="54"/>
      <c r="H24" s="54"/>
      <c r="I24" s="54"/>
      <c r="J24" s="54"/>
    </row>
    <row r="25" spans="1:10" ht="24" x14ac:dyDescent="0.3">
      <c r="A25" s="58" t="s">
        <v>195</v>
      </c>
      <c r="B25" s="227"/>
      <c r="C25" s="58"/>
      <c r="D25" s="58" t="s">
        <v>195</v>
      </c>
      <c r="E25" s="225"/>
      <c r="F25" s="54"/>
      <c r="G25" s="54"/>
      <c r="H25" s="54"/>
      <c r="I25" s="54"/>
      <c r="J25" s="54"/>
    </row>
    <row r="26" spans="1:10" ht="24" x14ac:dyDescent="0.3">
      <c r="A26" s="60" t="s">
        <v>196</v>
      </c>
      <c r="B26" s="225">
        <v>8316244</v>
      </c>
      <c r="C26" s="60"/>
      <c r="D26" s="60" t="s">
        <v>196</v>
      </c>
      <c r="E26" s="225">
        <v>8316244</v>
      </c>
      <c r="F26" s="54"/>
      <c r="G26" s="54"/>
      <c r="H26" s="54"/>
      <c r="I26" s="54"/>
      <c r="J26" s="54"/>
    </row>
    <row r="27" spans="1:10" ht="24" x14ac:dyDescent="0.3">
      <c r="A27" s="60" t="s">
        <v>197</v>
      </c>
      <c r="B27" s="225">
        <v>9141536</v>
      </c>
      <c r="C27" s="60"/>
      <c r="D27" s="60" t="s">
        <v>197</v>
      </c>
      <c r="E27" s="225">
        <v>9141536</v>
      </c>
      <c r="F27" s="54"/>
      <c r="G27" s="54"/>
      <c r="H27" s="54"/>
      <c r="I27" s="54"/>
      <c r="J27" s="54"/>
    </row>
    <row r="28" spans="1:10" ht="24" x14ac:dyDescent="0.3">
      <c r="A28" s="62"/>
      <c r="B28" s="250"/>
      <c r="C28" s="62"/>
      <c r="D28" s="62" t="s">
        <v>428</v>
      </c>
      <c r="E28" s="229">
        <v>791074</v>
      </c>
      <c r="F28" s="54"/>
      <c r="G28" s="54"/>
      <c r="H28" s="54"/>
      <c r="I28" s="54"/>
      <c r="J28" s="54"/>
    </row>
    <row r="29" spans="1:10" ht="24" x14ac:dyDescent="0.3">
      <c r="A29" s="62"/>
      <c r="B29" s="250"/>
      <c r="C29" s="62"/>
      <c r="D29" s="62"/>
      <c r="E29" s="229"/>
      <c r="F29" s="54"/>
      <c r="G29" s="54"/>
      <c r="H29" s="54"/>
      <c r="I29" s="54"/>
      <c r="J29" s="54"/>
    </row>
    <row r="30" spans="1:10" ht="24" x14ac:dyDescent="0.3">
      <c r="A30" s="56" t="s">
        <v>198</v>
      </c>
      <c r="B30" s="226"/>
      <c r="C30" s="56"/>
      <c r="D30" s="56" t="s">
        <v>198</v>
      </c>
      <c r="E30" s="225"/>
      <c r="F30" s="54"/>
      <c r="G30" s="54"/>
      <c r="H30" s="54"/>
      <c r="I30" s="54"/>
      <c r="J30" s="54"/>
    </row>
    <row r="31" spans="1:10" ht="24" x14ac:dyDescent="0.3">
      <c r="A31" s="58" t="s">
        <v>199</v>
      </c>
      <c r="B31" s="227"/>
      <c r="C31" s="58"/>
      <c r="D31" s="58" t="s">
        <v>199</v>
      </c>
      <c r="E31" s="225"/>
      <c r="F31" s="54"/>
      <c r="G31" s="54"/>
      <c r="H31" s="54"/>
      <c r="I31" s="54"/>
      <c r="J31" s="54"/>
    </row>
    <row r="32" spans="1:10" ht="24" x14ac:dyDescent="0.3">
      <c r="A32" s="64" t="s">
        <v>482</v>
      </c>
      <c r="B32" s="225">
        <v>4960544</v>
      </c>
      <c r="C32" s="60"/>
      <c r="D32" s="64" t="s">
        <v>482</v>
      </c>
      <c r="E32" s="225">
        <v>4960544</v>
      </c>
      <c r="F32" s="54"/>
      <c r="G32" s="54"/>
      <c r="H32" s="54"/>
      <c r="I32" s="54"/>
      <c r="J32" s="54"/>
    </row>
    <row r="33" spans="1:10" ht="24" x14ac:dyDescent="0.3">
      <c r="A33" s="64" t="s">
        <v>465</v>
      </c>
      <c r="B33" s="225">
        <v>11028374</v>
      </c>
      <c r="C33" s="62"/>
      <c r="D33" s="64" t="s">
        <v>465</v>
      </c>
      <c r="E33" s="225">
        <v>11028374</v>
      </c>
      <c r="F33" s="54"/>
      <c r="G33" s="54"/>
      <c r="H33" s="54"/>
      <c r="I33" s="54"/>
      <c r="J33" s="54"/>
    </row>
    <row r="34" spans="1:10" ht="24" x14ac:dyDescent="0.3">
      <c r="A34" s="64"/>
      <c r="B34" s="225"/>
      <c r="C34" s="62"/>
      <c r="D34" s="64"/>
      <c r="E34" s="225"/>
      <c r="F34" s="54"/>
      <c r="G34" s="54"/>
      <c r="H34" s="54"/>
      <c r="I34" s="54"/>
      <c r="J34" s="54"/>
    </row>
    <row r="35" spans="1:10" ht="24" x14ac:dyDescent="0.3">
      <c r="A35" s="56" t="s">
        <v>1</v>
      </c>
      <c r="B35" s="226"/>
      <c r="C35" s="56"/>
      <c r="D35" s="56" t="s">
        <v>1</v>
      </c>
      <c r="E35" s="225"/>
      <c r="F35" s="54"/>
      <c r="G35" s="54"/>
      <c r="H35" s="54"/>
      <c r="I35" s="54"/>
      <c r="J35" s="54"/>
    </row>
    <row r="36" spans="1:10" ht="24" x14ac:dyDescent="0.3">
      <c r="A36" s="67" t="s">
        <v>200</v>
      </c>
      <c r="B36" s="251"/>
      <c r="C36" s="67"/>
      <c r="D36" s="67" t="s">
        <v>200</v>
      </c>
      <c r="E36" s="225"/>
      <c r="F36" s="54"/>
      <c r="G36" s="54"/>
      <c r="H36" s="54"/>
      <c r="I36" s="54"/>
      <c r="J36" s="54"/>
    </row>
    <row r="37" spans="1:10" ht="24" x14ac:dyDescent="0.3">
      <c r="A37" s="64" t="s">
        <v>466</v>
      </c>
      <c r="B37" s="225">
        <v>11040729</v>
      </c>
      <c r="C37" s="60"/>
      <c r="D37" s="64" t="s">
        <v>466</v>
      </c>
      <c r="E37" s="225">
        <v>11040729</v>
      </c>
      <c r="F37" s="54"/>
      <c r="G37" s="54"/>
      <c r="H37" s="54"/>
      <c r="I37" s="54"/>
      <c r="J37" s="54"/>
    </row>
    <row r="38" spans="1:10" ht="24" x14ac:dyDescent="0.3">
      <c r="A38" s="60" t="s">
        <v>425</v>
      </c>
      <c r="B38" s="225">
        <v>15310318</v>
      </c>
      <c r="C38" s="60"/>
      <c r="D38" s="60" t="s">
        <v>425</v>
      </c>
      <c r="E38" s="225">
        <v>15310318</v>
      </c>
      <c r="F38" s="54"/>
      <c r="G38" s="54"/>
      <c r="H38" s="54"/>
      <c r="I38" s="54"/>
      <c r="J38" s="54"/>
    </row>
    <row r="39" spans="1:10" ht="24" x14ac:dyDescent="0.3">
      <c r="A39" s="60" t="s">
        <v>201</v>
      </c>
      <c r="B39" s="225">
        <v>7902213</v>
      </c>
      <c r="C39" s="60"/>
      <c r="D39" s="60" t="s">
        <v>201</v>
      </c>
      <c r="E39" s="225">
        <v>7902213</v>
      </c>
      <c r="F39" s="54"/>
      <c r="G39" s="54"/>
      <c r="H39" s="54"/>
      <c r="I39" s="54"/>
      <c r="J39" s="54"/>
    </row>
    <row r="40" spans="1:10" ht="24" x14ac:dyDescent="0.3">
      <c r="A40" s="60" t="s">
        <v>424</v>
      </c>
      <c r="B40" s="225">
        <v>9211526</v>
      </c>
      <c r="C40" s="60"/>
      <c r="D40" s="60" t="s">
        <v>424</v>
      </c>
      <c r="E40" s="225">
        <v>9211526</v>
      </c>
      <c r="F40" s="54"/>
      <c r="G40" s="54"/>
      <c r="H40" s="54"/>
      <c r="I40" s="54"/>
      <c r="J40" s="54"/>
    </row>
    <row r="41" spans="1:10" ht="24" x14ac:dyDescent="0.3">
      <c r="A41" s="60" t="s">
        <v>423</v>
      </c>
      <c r="B41" s="225">
        <v>5500009</v>
      </c>
      <c r="C41" s="60"/>
      <c r="D41" s="60" t="s">
        <v>423</v>
      </c>
      <c r="E41" s="225">
        <v>5500009</v>
      </c>
      <c r="F41" s="54"/>
      <c r="G41" s="54"/>
      <c r="H41" s="54"/>
      <c r="I41" s="54"/>
      <c r="J41" s="54"/>
    </row>
    <row r="42" spans="1:10" ht="24" x14ac:dyDescent="0.3">
      <c r="A42" s="64" t="s">
        <v>468</v>
      </c>
      <c r="B42" s="225">
        <v>2445027</v>
      </c>
      <c r="C42" s="60"/>
      <c r="D42" s="64" t="s">
        <v>468</v>
      </c>
      <c r="E42" s="225">
        <v>2445027</v>
      </c>
      <c r="F42" s="54"/>
      <c r="G42" s="54"/>
      <c r="H42" s="54"/>
      <c r="I42" s="54"/>
      <c r="J42" s="54"/>
    </row>
    <row r="43" spans="1:10" ht="24" x14ac:dyDescent="0.3">
      <c r="A43" s="64" t="s">
        <v>483</v>
      </c>
      <c r="B43" s="225">
        <v>4391877</v>
      </c>
      <c r="C43" s="60"/>
      <c r="D43" s="64" t="s">
        <v>483</v>
      </c>
      <c r="E43" s="225">
        <v>4391877</v>
      </c>
      <c r="F43" s="54"/>
      <c r="G43" s="54"/>
      <c r="H43" s="54"/>
      <c r="I43" s="54"/>
      <c r="J43" s="54"/>
    </row>
    <row r="44" spans="1:10" ht="24" x14ac:dyDescent="0.3">
      <c r="A44" s="60" t="s">
        <v>476</v>
      </c>
      <c r="B44" s="225">
        <v>17865731</v>
      </c>
      <c r="C44" s="60"/>
      <c r="D44" s="60" t="s">
        <v>476</v>
      </c>
      <c r="E44" s="225">
        <v>17865731</v>
      </c>
      <c r="F44" s="54"/>
      <c r="G44" s="54"/>
      <c r="H44" s="54"/>
      <c r="I44" s="54"/>
      <c r="J44" s="54"/>
    </row>
    <row r="45" spans="1:10" ht="24" x14ac:dyDescent="0.3">
      <c r="A45" s="64" t="s">
        <v>472</v>
      </c>
      <c r="B45" s="225">
        <v>209000</v>
      </c>
      <c r="C45" s="60"/>
      <c r="D45" s="64" t="s">
        <v>472</v>
      </c>
      <c r="E45" s="225">
        <v>209000</v>
      </c>
      <c r="F45" s="54"/>
      <c r="G45" s="54"/>
      <c r="H45" s="54"/>
      <c r="I45" s="54"/>
      <c r="J45" s="54"/>
    </row>
    <row r="46" spans="1:10" ht="24" x14ac:dyDescent="0.3">
      <c r="A46" s="64" t="s">
        <v>471</v>
      </c>
      <c r="B46" s="225">
        <v>4364372</v>
      </c>
      <c r="C46" s="60"/>
      <c r="D46" s="64" t="s">
        <v>471</v>
      </c>
      <c r="E46" s="225">
        <v>4364372</v>
      </c>
      <c r="F46" s="54"/>
      <c r="G46" s="54"/>
      <c r="H46" s="54"/>
      <c r="I46" s="54"/>
      <c r="J46" s="54"/>
    </row>
    <row r="47" spans="1:10" ht="24" x14ac:dyDescent="0.3">
      <c r="A47" s="62" t="s">
        <v>488</v>
      </c>
      <c r="B47" s="225">
        <v>3636219</v>
      </c>
      <c r="C47" s="62"/>
      <c r="D47" s="62" t="s">
        <v>488</v>
      </c>
      <c r="E47" s="225">
        <v>3636219</v>
      </c>
      <c r="F47" s="54"/>
      <c r="G47" s="54"/>
      <c r="H47" s="54"/>
      <c r="I47" s="54"/>
      <c r="J47" s="54"/>
    </row>
    <row r="48" spans="1:10" ht="24" x14ac:dyDescent="0.3">
      <c r="A48" s="64"/>
      <c r="B48" s="240"/>
      <c r="C48" s="51"/>
      <c r="D48" s="64" t="s">
        <v>469</v>
      </c>
      <c r="E48" s="229">
        <v>17728453</v>
      </c>
      <c r="F48" s="54"/>
      <c r="G48" s="54"/>
      <c r="H48" s="54"/>
      <c r="I48" s="54"/>
      <c r="J48" s="54"/>
    </row>
    <row r="49" spans="1:10" ht="24" x14ac:dyDescent="0.3">
      <c r="A49" s="241"/>
      <c r="B49" s="240"/>
      <c r="C49" s="51"/>
      <c r="D49" s="62" t="s">
        <v>422</v>
      </c>
      <c r="E49" s="229">
        <v>65305</v>
      </c>
      <c r="F49" s="54"/>
      <c r="G49" s="54"/>
      <c r="H49" s="54"/>
      <c r="I49" s="54"/>
      <c r="J49" s="54"/>
    </row>
    <row r="50" spans="1:10" ht="24" x14ac:dyDescent="0.3">
      <c r="A50" s="241"/>
      <c r="B50" s="240"/>
      <c r="C50" s="51"/>
      <c r="D50" s="64" t="s">
        <v>485</v>
      </c>
      <c r="E50" s="229">
        <v>9658521</v>
      </c>
      <c r="F50" s="54"/>
      <c r="G50" s="54"/>
      <c r="H50" s="54"/>
      <c r="I50" s="54"/>
      <c r="J50" s="54"/>
    </row>
    <row r="51" spans="1:10" ht="24" x14ac:dyDescent="0.3">
      <c r="A51" s="241"/>
      <c r="B51" s="240"/>
      <c r="C51" s="51"/>
      <c r="D51" s="64" t="s">
        <v>429</v>
      </c>
      <c r="E51" s="229">
        <v>459024</v>
      </c>
      <c r="F51" s="54"/>
      <c r="G51" s="54"/>
      <c r="H51" s="54"/>
      <c r="I51" s="54"/>
      <c r="J51" s="54"/>
    </row>
    <row r="52" spans="1:10" ht="24" x14ac:dyDescent="0.3">
      <c r="A52" s="51"/>
      <c r="B52" s="240"/>
      <c r="C52" s="51"/>
      <c r="D52" s="53"/>
      <c r="E52" s="225"/>
      <c r="F52" s="54"/>
      <c r="G52" s="54"/>
      <c r="H52" s="54"/>
      <c r="I52" s="54"/>
      <c r="J52" s="54"/>
    </row>
    <row r="53" spans="1:10" ht="24" x14ac:dyDescent="0.3">
      <c r="A53" s="51"/>
      <c r="B53" s="70">
        <f>SUM(B17:B51)</f>
        <v>123474739</v>
      </c>
      <c r="C53" s="51"/>
      <c r="D53" s="60"/>
      <c r="E53" s="70">
        <f>SUM(E17:E51)</f>
        <v>154431239</v>
      </c>
      <c r="F53" s="54"/>
      <c r="G53" s="54"/>
      <c r="H53" s="54"/>
      <c r="I53" s="54"/>
      <c r="J53" s="54"/>
    </row>
    <row r="54" spans="1:10" ht="24" x14ac:dyDescent="0.3">
      <c r="A54" s="51"/>
      <c r="B54" s="52"/>
      <c r="C54" s="51"/>
      <c r="D54" s="54"/>
      <c r="E54" s="235"/>
      <c r="F54" s="54"/>
      <c r="G54" s="54"/>
      <c r="H54" s="54"/>
      <c r="I54" s="54"/>
      <c r="J54" s="54"/>
    </row>
    <row r="55" spans="1:10" ht="24" x14ac:dyDescent="0.3">
      <c r="A55" s="51"/>
      <c r="C55" s="51"/>
      <c r="D55" s="53"/>
      <c r="F55" s="54"/>
      <c r="G55" s="54"/>
      <c r="H55" s="54"/>
      <c r="I55" s="54"/>
      <c r="J55" s="54"/>
    </row>
    <row r="56" spans="1:10" ht="24" x14ac:dyDescent="0.3">
      <c r="A56" s="51"/>
      <c r="C56" s="51"/>
      <c r="D56" s="54"/>
      <c r="F56" s="54"/>
      <c r="G56" s="54"/>
      <c r="H56" s="54"/>
      <c r="I56" s="54"/>
      <c r="J56" s="54"/>
    </row>
    <row r="57" spans="1:10" ht="24" x14ac:dyDescent="0.3">
      <c r="A57" s="51"/>
      <c r="C57" s="51"/>
      <c r="D57" s="54"/>
      <c r="F57" s="54"/>
      <c r="G57" s="54"/>
      <c r="H57" s="54"/>
      <c r="I57" s="54"/>
      <c r="J57" s="54"/>
    </row>
    <row r="58" spans="1:10" ht="24" x14ac:dyDescent="0.3">
      <c r="A58" s="51"/>
      <c r="C58" s="51"/>
      <c r="G58" s="54"/>
      <c r="H58" s="54"/>
      <c r="I58" s="54"/>
      <c r="J58" s="54"/>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8DA9D-2F46-0741-AAC8-4B70BB8B9325}">
  <dimension ref="A1:J66"/>
  <sheetViews>
    <sheetView topLeftCell="A38" zoomScale="86" workbookViewId="0">
      <selection activeCell="F61" sqref="F61"/>
    </sheetView>
  </sheetViews>
  <sheetFormatPr baseColWidth="10" defaultRowHeight="23" x14ac:dyDescent="0.25"/>
  <cols>
    <col min="1" max="1" width="121.33203125" style="17" customWidth="1"/>
    <col min="2" max="2" width="21.33203125" style="238" customWidth="1"/>
    <col min="3" max="3" width="11.5" style="17" customWidth="1"/>
    <col min="4" max="4" width="121.1640625" customWidth="1"/>
    <col min="5" max="5" width="21.6640625" style="224" customWidth="1"/>
  </cols>
  <sheetData>
    <row r="1" spans="1:10" ht="32" x14ac:dyDescent="0.35">
      <c r="A1" s="249" t="s">
        <v>189</v>
      </c>
      <c r="C1" s="249"/>
    </row>
    <row r="2" spans="1:10" ht="31" x14ac:dyDescent="0.35">
      <c r="A2" s="246"/>
      <c r="C2" s="246"/>
    </row>
    <row r="3" spans="1:10" ht="64" x14ac:dyDescent="0.25">
      <c r="A3" s="84" t="s">
        <v>289</v>
      </c>
      <c r="B3" s="245"/>
      <c r="C3" s="84"/>
    </row>
    <row r="4" spans="1:10" ht="31" x14ac:dyDescent="0.35">
      <c r="A4" s="246"/>
      <c r="C4" s="246"/>
    </row>
    <row r="5" spans="1:10" ht="32" x14ac:dyDescent="0.25">
      <c r="A5" s="247" t="s">
        <v>190</v>
      </c>
      <c r="B5" s="248"/>
      <c r="C5" s="247"/>
    </row>
    <row r="6" spans="1:10" ht="31" x14ac:dyDescent="0.35">
      <c r="A6" s="246"/>
      <c r="C6" s="246"/>
    </row>
    <row r="7" spans="1:10" ht="64" x14ac:dyDescent="0.25">
      <c r="A7" s="84" t="s">
        <v>290</v>
      </c>
      <c r="B7" s="245"/>
      <c r="C7" s="84"/>
    </row>
    <row r="8" spans="1:10" ht="96" x14ac:dyDescent="0.25">
      <c r="A8" s="84" t="s">
        <v>291</v>
      </c>
      <c r="B8" s="245"/>
      <c r="C8" s="84"/>
    </row>
    <row r="9" spans="1:10" ht="64" x14ac:dyDescent="0.25">
      <c r="A9" s="84" t="s">
        <v>292</v>
      </c>
      <c r="B9" s="245"/>
      <c r="C9" s="84"/>
    </row>
    <row r="11" spans="1:10" s="27" customFormat="1" x14ac:dyDescent="0.25">
      <c r="A11" s="26"/>
      <c r="B11" s="238"/>
      <c r="C11" s="26"/>
      <c r="E11" s="224"/>
    </row>
    <row r="12" spans="1:10" ht="154" x14ac:dyDescent="0.25">
      <c r="A12" s="28" t="s">
        <v>395</v>
      </c>
      <c r="C12" s="28"/>
    </row>
    <row r="13" spans="1:10" ht="25" x14ac:dyDescent="0.3">
      <c r="A13" s="51" t="s">
        <v>187</v>
      </c>
      <c r="B13" s="52" t="s">
        <v>187</v>
      </c>
      <c r="C13" s="51"/>
      <c r="D13" s="224" t="s">
        <v>493</v>
      </c>
      <c r="E13" s="52" t="s">
        <v>278</v>
      </c>
      <c r="F13" s="54"/>
      <c r="G13" s="54"/>
      <c r="H13" s="54"/>
      <c r="I13" s="54"/>
      <c r="J13" s="54"/>
    </row>
    <row r="14" spans="1:10" ht="24" x14ac:dyDescent="0.3">
      <c r="A14" s="51"/>
      <c r="B14" s="240"/>
      <c r="C14" s="51"/>
      <c r="D14" s="54"/>
      <c r="E14" s="223"/>
      <c r="F14" s="54"/>
      <c r="G14" s="54"/>
      <c r="H14" s="54"/>
      <c r="I14" s="54"/>
      <c r="J14" s="54"/>
    </row>
    <row r="15" spans="1:10" ht="24" x14ac:dyDescent="0.3">
      <c r="A15" s="56" t="s">
        <v>4</v>
      </c>
      <c r="B15" s="226"/>
      <c r="C15" s="56"/>
      <c r="D15" s="56" t="s">
        <v>4</v>
      </c>
      <c r="E15" s="223"/>
      <c r="F15" s="54"/>
      <c r="G15" s="54"/>
      <c r="H15" s="54"/>
      <c r="I15" s="54"/>
      <c r="J15" s="54"/>
    </row>
    <row r="16" spans="1:10" ht="24" x14ac:dyDescent="0.3">
      <c r="A16" s="58" t="s">
        <v>191</v>
      </c>
      <c r="B16" s="227"/>
      <c r="C16" s="58"/>
      <c r="D16" s="58" t="s">
        <v>191</v>
      </c>
      <c r="E16" s="235"/>
      <c r="F16" s="54"/>
      <c r="G16" s="54"/>
      <c r="H16" s="54"/>
      <c r="I16" s="54"/>
      <c r="J16" s="54"/>
    </row>
    <row r="17" spans="1:10" ht="24" x14ac:dyDescent="0.3">
      <c r="A17" s="60" t="s">
        <v>192</v>
      </c>
      <c r="B17" s="253">
        <v>5833483</v>
      </c>
      <c r="C17" s="60"/>
      <c r="D17" s="60" t="s">
        <v>192</v>
      </c>
      <c r="E17" s="253">
        <v>5833483</v>
      </c>
      <c r="F17" s="54"/>
      <c r="G17" s="54"/>
      <c r="H17" s="54"/>
      <c r="I17" s="54"/>
      <c r="J17" s="54"/>
    </row>
    <row r="18" spans="1:10" ht="24" x14ac:dyDescent="0.3">
      <c r="A18" s="64" t="s">
        <v>481</v>
      </c>
      <c r="B18" s="253">
        <v>1058344</v>
      </c>
      <c r="C18" s="60"/>
      <c r="D18" s="64" t="s">
        <v>481</v>
      </c>
      <c r="E18" s="253">
        <v>1058344</v>
      </c>
      <c r="F18" s="54"/>
      <c r="G18" s="54"/>
      <c r="H18" s="54"/>
      <c r="I18" s="54"/>
      <c r="J18" s="54"/>
    </row>
    <row r="19" spans="1:10" ht="24" x14ac:dyDescent="0.3">
      <c r="A19" s="62"/>
      <c r="B19" s="225"/>
      <c r="C19" s="62"/>
      <c r="D19" s="60" t="s">
        <v>426</v>
      </c>
      <c r="E19" s="229">
        <v>667988</v>
      </c>
      <c r="F19" s="54"/>
      <c r="G19" s="54"/>
      <c r="H19" s="54"/>
      <c r="I19" s="54"/>
      <c r="J19" s="54"/>
    </row>
    <row r="20" spans="1:10" ht="24" x14ac:dyDescent="0.3">
      <c r="A20" s="62"/>
      <c r="B20" s="225"/>
      <c r="C20" s="62"/>
      <c r="D20" s="60" t="s">
        <v>487</v>
      </c>
      <c r="E20" s="229">
        <v>599186</v>
      </c>
      <c r="F20" s="54"/>
      <c r="G20" s="54"/>
      <c r="H20" s="54"/>
      <c r="I20" s="54"/>
      <c r="J20" s="54"/>
    </row>
    <row r="21" spans="1:10" ht="24" x14ac:dyDescent="0.3">
      <c r="A21" s="62"/>
      <c r="B21" s="225"/>
      <c r="C21" s="62"/>
      <c r="D21" s="64" t="s">
        <v>398</v>
      </c>
      <c r="E21" s="229">
        <v>75000</v>
      </c>
      <c r="F21" s="54"/>
      <c r="G21" s="54"/>
      <c r="H21" s="54"/>
      <c r="I21" s="54"/>
      <c r="J21" s="54"/>
    </row>
    <row r="22" spans="1:10" ht="24" x14ac:dyDescent="0.3">
      <c r="A22" s="62"/>
      <c r="B22" s="225"/>
      <c r="C22" s="62"/>
      <c r="D22" s="64"/>
      <c r="E22" s="229"/>
      <c r="F22" s="54"/>
      <c r="G22" s="54"/>
      <c r="H22" s="54"/>
      <c r="I22" s="54"/>
      <c r="J22" s="54"/>
    </row>
    <row r="23" spans="1:10" ht="24" x14ac:dyDescent="0.3">
      <c r="A23" s="56" t="s">
        <v>0</v>
      </c>
      <c r="B23" s="226"/>
      <c r="C23" s="56"/>
      <c r="D23" s="56" t="s">
        <v>0</v>
      </c>
      <c r="E23" s="235"/>
      <c r="F23" s="54"/>
      <c r="G23" s="54"/>
      <c r="H23" s="54"/>
      <c r="I23" s="54"/>
      <c r="J23" s="54"/>
    </row>
    <row r="24" spans="1:10" ht="24" x14ac:dyDescent="0.3">
      <c r="A24" s="58" t="s">
        <v>195</v>
      </c>
      <c r="B24" s="227"/>
      <c r="C24" s="58"/>
      <c r="D24" s="58" t="s">
        <v>195</v>
      </c>
      <c r="E24" s="235"/>
      <c r="F24" s="54"/>
      <c r="G24" s="54"/>
      <c r="H24" s="54"/>
      <c r="I24" s="54"/>
      <c r="J24" s="54"/>
    </row>
    <row r="25" spans="1:10" ht="24" x14ac:dyDescent="0.3">
      <c r="A25" s="60" t="s">
        <v>196</v>
      </c>
      <c r="B25" s="225">
        <v>263773</v>
      </c>
      <c r="C25" s="60"/>
      <c r="D25" s="60" t="s">
        <v>196</v>
      </c>
      <c r="E25" s="225">
        <v>263773</v>
      </c>
      <c r="F25" s="54"/>
      <c r="G25" s="54"/>
      <c r="H25" s="54"/>
      <c r="I25" s="54"/>
      <c r="J25" s="54"/>
    </row>
    <row r="26" spans="1:10" ht="24" x14ac:dyDescent="0.3">
      <c r="A26" s="60" t="s">
        <v>197</v>
      </c>
      <c r="B26" s="225">
        <v>9517239</v>
      </c>
      <c r="C26" s="60"/>
      <c r="D26" s="60" t="s">
        <v>197</v>
      </c>
      <c r="E26" s="225">
        <v>9517239</v>
      </c>
      <c r="F26" s="54"/>
      <c r="G26" s="54"/>
      <c r="H26" s="54"/>
      <c r="I26" s="54"/>
      <c r="J26" s="54"/>
    </row>
    <row r="27" spans="1:10" ht="24" x14ac:dyDescent="0.3">
      <c r="A27" s="62"/>
      <c r="B27" s="250"/>
      <c r="C27" s="62"/>
      <c r="D27" s="62" t="s">
        <v>428</v>
      </c>
      <c r="E27" s="229">
        <v>127105</v>
      </c>
      <c r="F27" s="54"/>
      <c r="G27" s="54"/>
      <c r="H27" s="54"/>
      <c r="I27" s="54"/>
      <c r="J27" s="54"/>
    </row>
    <row r="28" spans="1:10" ht="24" x14ac:dyDescent="0.3">
      <c r="A28" s="62"/>
      <c r="B28" s="250"/>
      <c r="C28" s="62"/>
      <c r="D28" s="62"/>
      <c r="E28" s="229"/>
      <c r="F28" s="54"/>
      <c r="G28" s="54"/>
      <c r="H28" s="54"/>
      <c r="I28" s="54"/>
      <c r="J28" s="54"/>
    </row>
    <row r="29" spans="1:10" ht="24" x14ac:dyDescent="0.3">
      <c r="A29" s="56" t="s">
        <v>198</v>
      </c>
      <c r="B29" s="226"/>
      <c r="C29" s="56"/>
      <c r="D29" s="56" t="s">
        <v>198</v>
      </c>
      <c r="E29" s="235"/>
      <c r="F29" s="54"/>
      <c r="G29" s="54"/>
      <c r="H29" s="54"/>
      <c r="I29" s="54"/>
      <c r="J29" s="54"/>
    </row>
    <row r="30" spans="1:10" ht="24" x14ac:dyDescent="0.3">
      <c r="A30" s="58" t="s">
        <v>199</v>
      </c>
      <c r="B30" s="227"/>
      <c r="C30" s="58"/>
      <c r="D30" s="58" t="s">
        <v>199</v>
      </c>
      <c r="E30" s="235"/>
      <c r="F30" s="54"/>
      <c r="G30" s="54"/>
      <c r="H30" s="54"/>
      <c r="I30" s="54"/>
      <c r="J30" s="54"/>
    </row>
    <row r="31" spans="1:10" ht="24" x14ac:dyDescent="0.3">
      <c r="A31" s="64" t="s">
        <v>482</v>
      </c>
      <c r="B31" s="225">
        <v>5812522</v>
      </c>
      <c r="C31" s="60"/>
      <c r="D31" s="64" t="s">
        <v>482</v>
      </c>
      <c r="E31" s="225">
        <v>5812522</v>
      </c>
      <c r="F31" s="54"/>
      <c r="G31" s="54"/>
      <c r="H31" s="54"/>
      <c r="I31" s="54"/>
      <c r="J31" s="54"/>
    </row>
    <row r="32" spans="1:10" ht="24" x14ac:dyDescent="0.3">
      <c r="A32" s="64" t="s">
        <v>465</v>
      </c>
      <c r="B32" s="225">
        <v>2687039</v>
      </c>
      <c r="C32" s="62"/>
      <c r="D32" s="64" t="s">
        <v>465</v>
      </c>
      <c r="E32" s="225">
        <v>2687039</v>
      </c>
      <c r="F32" s="54"/>
      <c r="G32" s="54"/>
      <c r="H32" s="54"/>
      <c r="I32" s="54"/>
      <c r="J32" s="54"/>
    </row>
    <row r="33" spans="1:10" ht="24" x14ac:dyDescent="0.3">
      <c r="A33" s="64"/>
      <c r="B33" s="225"/>
      <c r="C33" s="62"/>
      <c r="D33" s="64"/>
      <c r="E33" s="225"/>
      <c r="F33" s="54"/>
      <c r="G33" s="54"/>
      <c r="H33" s="54"/>
      <c r="I33" s="54"/>
      <c r="J33" s="54"/>
    </row>
    <row r="34" spans="1:10" ht="24" x14ac:dyDescent="0.3">
      <c r="A34" s="56" t="s">
        <v>1</v>
      </c>
      <c r="B34" s="226"/>
      <c r="C34" s="56"/>
      <c r="D34" s="56" t="s">
        <v>1</v>
      </c>
      <c r="E34" s="235"/>
      <c r="F34" s="54"/>
      <c r="G34" s="54"/>
      <c r="H34" s="54"/>
      <c r="I34" s="54"/>
      <c r="J34" s="54"/>
    </row>
    <row r="35" spans="1:10" ht="24" x14ac:dyDescent="0.3">
      <c r="A35" s="67" t="s">
        <v>200</v>
      </c>
      <c r="B35" s="251"/>
      <c r="C35" s="67"/>
      <c r="D35" s="67" t="s">
        <v>200</v>
      </c>
      <c r="E35" s="235"/>
      <c r="F35" s="54"/>
      <c r="G35" s="54"/>
      <c r="H35" s="54"/>
      <c r="I35" s="54"/>
      <c r="J35" s="54"/>
    </row>
    <row r="36" spans="1:10" ht="24" x14ac:dyDescent="0.3">
      <c r="A36" s="64" t="s">
        <v>466</v>
      </c>
      <c r="B36" s="225">
        <v>9241144</v>
      </c>
      <c r="C36" s="60"/>
      <c r="D36" s="64" t="s">
        <v>466</v>
      </c>
      <c r="E36" s="225">
        <v>9241144</v>
      </c>
      <c r="F36" s="54"/>
      <c r="G36" s="54"/>
      <c r="H36" s="54"/>
      <c r="I36" s="54"/>
      <c r="J36" s="54"/>
    </row>
    <row r="37" spans="1:10" ht="24" x14ac:dyDescent="0.3">
      <c r="A37" s="60" t="s">
        <v>425</v>
      </c>
      <c r="B37" s="225">
        <v>11060577</v>
      </c>
      <c r="C37" s="60"/>
      <c r="D37" s="60" t="s">
        <v>425</v>
      </c>
      <c r="E37" s="225">
        <v>11060577</v>
      </c>
      <c r="F37" s="54"/>
      <c r="G37" s="54"/>
      <c r="H37" s="54"/>
      <c r="I37" s="54"/>
      <c r="J37" s="54"/>
    </row>
    <row r="38" spans="1:10" ht="24" x14ac:dyDescent="0.3">
      <c r="A38" s="60" t="s">
        <v>201</v>
      </c>
      <c r="B38" s="225">
        <v>4812082</v>
      </c>
      <c r="C38" s="60"/>
      <c r="D38" s="60" t="s">
        <v>201</v>
      </c>
      <c r="E38" s="225">
        <v>4812082</v>
      </c>
      <c r="F38" s="54"/>
      <c r="G38" s="54"/>
      <c r="H38" s="54"/>
      <c r="I38" s="54"/>
      <c r="J38" s="54"/>
    </row>
    <row r="39" spans="1:10" ht="24" x14ac:dyDescent="0.3">
      <c r="A39" s="60" t="s">
        <v>424</v>
      </c>
      <c r="B39" s="225">
        <v>5236642</v>
      </c>
      <c r="C39" s="60"/>
      <c r="D39" s="60" t="s">
        <v>424</v>
      </c>
      <c r="E39" s="225">
        <v>5236642</v>
      </c>
      <c r="F39" s="54"/>
      <c r="G39" s="54"/>
      <c r="H39" s="54"/>
      <c r="I39" s="54"/>
      <c r="J39" s="54"/>
    </row>
    <row r="40" spans="1:10" ht="24" x14ac:dyDescent="0.3">
      <c r="A40" s="60" t="s">
        <v>423</v>
      </c>
      <c r="B40" s="225">
        <v>3351405</v>
      </c>
      <c r="C40" s="60"/>
      <c r="D40" s="60" t="s">
        <v>423</v>
      </c>
      <c r="E40" s="225">
        <v>3351405</v>
      </c>
      <c r="F40" s="54"/>
      <c r="G40" s="54"/>
      <c r="H40" s="54"/>
      <c r="I40" s="54"/>
      <c r="J40" s="54"/>
    </row>
    <row r="41" spans="1:10" ht="24" x14ac:dyDescent="0.3">
      <c r="A41" s="64" t="s">
        <v>468</v>
      </c>
      <c r="B41" s="225">
        <v>2799705</v>
      </c>
      <c r="C41" s="60"/>
      <c r="D41" s="64" t="s">
        <v>468</v>
      </c>
      <c r="E41" s="225">
        <v>2799705</v>
      </c>
      <c r="F41" s="54"/>
      <c r="G41" s="54"/>
      <c r="H41" s="54"/>
      <c r="I41" s="54"/>
      <c r="J41" s="54"/>
    </row>
    <row r="42" spans="1:10" ht="24" x14ac:dyDescent="0.3">
      <c r="A42" s="64" t="s">
        <v>483</v>
      </c>
      <c r="B42" s="225">
        <v>8708977</v>
      </c>
      <c r="C42" s="60"/>
      <c r="D42" s="64" t="s">
        <v>483</v>
      </c>
      <c r="E42" s="225">
        <v>8708977</v>
      </c>
      <c r="F42" s="54"/>
      <c r="G42" s="54"/>
      <c r="H42" s="54"/>
      <c r="I42" s="54"/>
      <c r="J42" s="54"/>
    </row>
    <row r="43" spans="1:10" ht="24" x14ac:dyDescent="0.3">
      <c r="A43" s="60" t="s">
        <v>476</v>
      </c>
      <c r="B43" s="225">
        <v>14492474</v>
      </c>
      <c r="C43" s="60"/>
      <c r="D43" s="60" t="s">
        <v>476</v>
      </c>
      <c r="E43" s="225">
        <v>14492474</v>
      </c>
      <c r="F43" s="54"/>
      <c r="G43" s="54"/>
      <c r="H43" s="54"/>
      <c r="I43" s="54"/>
      <c r="J43" s="54"/>
    </row>
    <row r="44" spans="1:10" ht="24" x14ac:dyDescent="0.3">
      <c r="A44" s="64" t="s">
        <v>465</v>
      </c>
      <c r="B44" s="225">
        <v>5015391</v>
      </c>
      <c r="C44" s="60"/>
      <c r="D44" s="64" t="s">
        <v>465</v>
      </c>
      <c r="E44" s="225">
        <v>5015391</v>
      </c>
      <c r="F44" s="54"/>
      <c r="G44" s="54"/>
      <c r="H44" s="54"/>
      <c r="I44" s="54"/>
      <c r="J44" s="54"/>
    </row>
    <row r="45" spans="1:10" ht="24" x14ac:dyDescent="0.3">
      <c r="A45" s="252" t="s">
        <v>430</v>
      </c>
      <c r="B45" s="225">
        <v>0</v>
      </c>
      <c r="C45" s="60"/>
      <c r="D45" s="252" t="s">
        <v>430</v>
      </c>
      <c r="E45" s="225">
        <v>0</v>
      </c>
      <c r="F45" s="54"/>
      <c r="G45" s="54"/>
      <c r="H45" s="54"/>
      <c r="I45" s="54"/>
      <c r="J45" s="54"/>
    </row>
    <row r="46" spans="1:10" ht="24" x14ac:dyDescent="0.3">
      <c r="A46" s="64" t="s">
        <v>492</v>
      </c>
      <c r="B46" s="225">
        <v>397720</v>
      </c>
      <c r="C46" s="60"/>
      <c r="D46" s="64" t="s">
        <v>492</v>
      </c>
      <c r="E46" s="225">
        <v>397720</v>
      </c>
      <c r="F46" s="54"/>
      <c r="G46" s="54"/>
      <c r="H46" s="54"/>
      <c r="I46" s="54"/>
      <c r="J46" s="54"/>
    </row>
    <row r="47" spans="1:10" ht="24" x14ac:dyDescent="0.3">
      <c r="A47" s="64" t="s">
        <v>418</v>
      </c>
      <c r="B47" s="225">
        <v>4320663</v>
      </c>
      <c r="C47" s="60"/>
      <c r="D47" s="64" t="s">
        <v>418</v>
      </c>
      <c r="E47" s="225">
        <v>4320663</v>
      </c>
      <c r="F47" s="54"/>
      <c r="G47" s="54"/>
      <c r="H47" s="54"/>
      <c r="I47" s="54"/>
      <c r="J47" s="54"/>
    </row>
    <row r="48" spans="1:10" ht="24" x14ac:dyDescent="0.3">
      <c r="A48" s="60" t="s">
        <v>196</v>
      </c>
      <c r="B48" s="225">
        <v>6335617</v>
      </c>
      <c r="C48" s="60"/>
      <c r="D48" s="60" t="s">
        <v>196</v>
      </c>
      <c r="E48" s="225">
        <v>6335617</v>
      </c>
      <c r="F48" s="54"/>
      <c r="G48" s="54"/>
      <c r="H48" s="54"/>
      <c r="I48" s="54"/>
      <c r="J48" s="54"/>
    </row>
    <row r="49" spans="1:10" ht="24" x14ac:dyDescent="0.3">
      <c r="A49" s="60" t="s">
        <v>202</v>
      </c>
      <c r="B49" s="225">
        <v>1503380</v>
      </c>
      <c r="C49" s="60"/>
      <c r="D49" s="60" t="s">
        <v>202</v>
      </c>
      <c r="E49" s="225">
        <v>1503380</v>
      </c>
      <c r="F49" s="54"/>
      <c r="G49" s="54"/>
      <c r="H49" s="54"/>
      <c r="I49" s="54"/>
      <c r="J49" s="54"/>
    </row>
    <row r="50" spans="1:10" ht="24" x14ac:dyDescent="0.3">
      <c r="A50" s="60" t="s">
        <v>489</v>
      </c>
      <c r="B50" s="225">
        <v>4693948</v>
      </c>
      <c r="C50" s="60"/>
      <c r="D50" s="60" t="s">
        <v>489</v>
      </c>
      <c r="E50" s="225">
        <v>4693948</v>
      </c>
      <c r="F50" s="54"/>
      <c r="G50" s="54"/>
      <c r="H50" s="54"/>
      <c r="I50" s="54"/>
      <c r="J50" s="54"/>
    </row>
    <row r="51" spans="1:10" ht="24" x14ac:dyDescent="0.3">
      <c r="A51" s="60" t="s">
        <v>203</v>
      </c>
      <c r="B51" s="225">
        <v>10467921</v>
      </c>
      <c r="C51" s="60"/>
      <c r="D51" s="60" t="s">
        <v>203</v>
      </c>
      <c r="E51" s="225">
        <v>10467921</v>
      </c>
      <c r="F51" s="54"/>
      <c r="G51" s="54"/>
      <c r="H51" s="54"/>
      <c r="I51" s="54"/>
      <c r="J51" s="54"/>
    </row>
    <row r="52" spans="1:10" ht="24" x14ac:dyDescent="0.3">
      <c r="A52" s="60" t="s">
        <v>204</v>
      </c>
      <c r="B52" s="225">
        <v>1842949</v>
      </c>
      <c r="C52" s="60"/>
      <c r="D52" s="60" t="s">
        <v>204</v>
      </c>
      <c r="E52" s="225">
        <v>1842949</v>
      </c>
      <c r="F52" s="54"/>
      <c r="G52" s="54"/>
      <c r="H52" s="54"/>
      <c r="I52" s="54"/>
      <c r="J52" s="54"/>
    </row>
    <row r="53" spans="1:10" ht="24" x14ac:dyDescent="0.3">
      <c r="A53" s="60" t="s">
        <v>205</v>
      </c>
      <c r="B53" s="225">
        <v>2969999</v>
      </c>
      <c r="C53" s="60"/>
      <c r="D53" s="60" t="s">
        <v>205</v>
      </c>
      <c r="E53" s="225">
        <v>2969999</v>
      </c>
      <c r="F53" s="54"/>
      <c r="G53" s="54"/>
      <c r="H53" s="54"/>
      <c r="I53" s="54"/>
      <c r="J53" s="54"/>
    </row>
    <row r="54" spans="1:10" ht="24" x14ac:dyDescent="0.3">
      <c r="A54" s="60" t="s">
        <v>282</v>
      </c>
      <c r="B54" s="225">
        <v>4213451</v>
      </c>
      <c r="C54" s="60"/>
      <c r="D54" s="60" t="s">
        <v>282</v>
      </c>
      <c r="E54" s="225">
        <v>4213451</v>
      </c>
      <c r="F54" s="54"/>
      <c r="G54" s="54"/>
      <c r="H54" s="54"/>
      <c r="I54" s="54"/>
      <c r="J54" s="54"/>
    </row>
    <row r="55" spans="1:10" ht="24" x14ac:dyDescent="0.3">
      <c r="A55" s="60" t="s">
        <v>206</v>
      </c>
      <c r="B55" s="225">
        <v>1308701</v>
      </c>
      <c r="C55" s="60"/>
      <c r="D55" s="60" t="s">
        <v>206</v>
      </c>
      <c r="E55" s="225">
        <v>1308701</v>
      </c>
      <c r="F55" s="54"/>
      <c r="G55" s="54"/>
      <c r="H55" s="54"/>
      <c r="I55" s="54"/>
      <c r="J55" s="54"/>
    </row>
    <row r="56" spans="1:10" ht="24" x14ac:dyDescent="0.3">
      <c r="A56" s="62" t="s">
        <v>488</v>
      </c>
      <c r="B56" s="225">
        <v>2649135</v>
      </c>
      <c r="C56" s="62"/>
      <c r="D56" s="62" t="s">
        <v>488</v>
      </c>
      <c r="E56" s="225">
        <v>2649135</v>
      </c>
      <c r="F56" s="54"/>
      <c r="G56" s="54"/>
      <c r="H56" s="54"/>
      <c r="I56" s="54"/>
      <c r="J56" s="54"/>
    </row>
    <row r="57" spans="1:10" ht="24" x14ac:dyDescent="0.3">
      <c r="A57" s="64"/>
      <c r="B57" s="240"/>
      <c r="C57" s="51"/>
      <c r="D57" s="64" t="s">
        <v>469</v>
      </c>
      <c r="E57" s="229">
        <v>20601507</v>
      </c>
      <c r="F57" s="54"/>
      <c r="G57" s="54"/>
      <c r="H57" s="54"/>
      <c r="I57" s="54"/>
      <c r="J57" s="54"/>
    </row>
    <row r="58" spans="1:10" ht="24" x14ac:dyDescent="0.3">
      <c r="A58" s="241"/>
      <c r="B58" s="240"/>
      <c r="C58" s="51"/>
      <c r="D58" s="64" t="s">
        <v>431</v>
      </c>
      <c r="E58" s="229">
        <v>10100000</v>
      </c>
      <c r="F58" s="54"/>
      <c r="G58" s="54"/>
      <c r="H58" s="54"/>
      <c r="I58" s="54"/>
      <c r="J58" s="54"/>
    </row>
    <row r="59" spans="1:10" ht="24" x14ac:dyDescent="0.3">
      <c r="A59" s="241"/>
      <c r="B59" s="240"/>
      <c r="C59" s="51"/>
      <c r="D59" s="64" t="s">
        <v>429</v>
      </c>
      <c r="E59" s="229">
        <v>312999</v>
      </c>
      <c r="F59" s="54"/>
      <c r="G59" s="54"/>
      <c r="H59" s="54"/>
      <c r="I59" s="54"/>
      <c r="J59" s="54"/>
    </row>
    <row r="60" spans="1:10" ht="24" x14ac:dyDescent="0.3">
      <c r="A60" s="51"/>
      <c r="B60" s="240"/>
      <c r="C60" s="51"/>
      <c r="D60" s="53"/>
      <c r="E60" s="235"/>
      <c r="F60" s="54"/>
      <c r="G60" s="54"/>
      <c r="H60" s="54"/>
      <c r="I60" s="54"/>
      <c r="J60" s="54"/>
    </row>
    <row r="61" spans="1:10" ht="24" x14ac:dyDescent="0.3">
      <c r="A61" s="51"/>
      <c r="B61" s="70">
        <f>SUM(B17:B58)</f>
        <v>130594281</v>
      </c>
      <c r="C61" s="51"/>
      <c r="D61" s="60"/>
      <c r="E61" s="70">
        <f>SUM(E17:E59)</f>
        <v>163078066</v>
      </c>
      <c r="F61" s="54"/>
      <c r="G61" s="54"/>
      <c r="H61" s="54"/>
      <c r="I61" s="54"/>
      <c r="J61" s="54"/>
    </row>
    <row r="62" spans="1:10" ht="24" x14ac:dyDescent="0.3">
      <c r="A62" s="51"/>
      <c r="B62" s="254"/>
      <c r="C62" s="51"/>
      <c r="D62" s="54"/>
      <c r="E62" s="235"/>
      <c r="F62" s="54"/>
      <c r="G62" s="54"/>
      <c r="H62" s="54"/>
      <c r="I62" s="54"/>
      <c r="J62" s="54"/>
    </row>
    <row r="63" spans="1:10" ht="24" x14ac:dyDescent="0.3">
      <c r="A63" s="51"/>
      <c r="C63" s="51"/>
      <c r="D63" s="53"/>
      <c r="F63" s="54"/>
      <c r="G63" s="54"/>
      <c r="H63" s="54"/>
      <c r="I63" s="54"/>
      <c r="J63" s="54"/>
    </row>
    <row r="64" spans="1:10" ht="24" x14ac:dyDescent="0.3">
      <c r="A64" s="51"/>
      <c r="C64" s="51"/>
      <c r="D64" s="54"/>
      <c r="F64" s="54"/>
      <c r="G64" s="54"/>
      <c r="H64" s="54"/>
      <c r="I64" s="54"/>
      <c r="J64" s="54"/>
    </row>
    <row r="65" spans="1:10" ht="24" x14ac:dyDescent="0.3">
      <c r="A65" s="51"/>
      <c r="C65" s="51"/>
      <c r="D65" s="54"/>
      <c r="F65" s="54"/>
      <c r="G65" s="54"/>
      <c r="H65" s="54"/>
      <c r="I65" s="54"/>
      <c r="J65" s="54"/>
    </row>
    <row r="66" spans="1:10" ht="24" x14ac:dyDescent="0.3">
      <c r="A66" s="51"/>
      <c r="C66" s="51"/>
      <c r="G66" s="54"/>
      <c r="H66" s="54"/>
      <c r="I66" s="54"/>
      <c r="J66" s="54"/>
    </row>
  </sheetData>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E8E7-83B2-764E-9051-AC6D5AACC5D8}">
  <dimension ref="A1:J65"/>
  <sheetViews>
    <sheetView topLeftCell="A32" zoomScale="75" workbookViewId="0">
      <selection activeCell="F60" sqref="F60"/>
    </sheetView>
  </sheetViews>
  <sheetFormatPr baseColWidth="10" defaultRowHeight="23" x14ac:dyDescent="0.25"/>
  <cols>
    <col min="1" max="1" width="121.33203125" style="17" customWidth="1"/>
    <col min="2" max="2" width="21.33203125" style="254" customWidth="1"/>
    <col min="3" max="3" width="11.5" style="17" customWidth="1"/>
    <col min="4" max="4" width="121.1640625" customWidth="1"/>
    <col min="5" max="5" width="21.6640625" style="223" customWidth="1"/>
  </cols>
  <sheetData>
    <row r="1" spans="1:10" ht="32" x14ac:dyDescent="0.35">
      <c r="A1" s="249" t="s">
        <v>189</v>
      </c>
      <c r="C1" s="249"/>
    </row>
    <row r="2" spans="1:10" ht="31" x14ac:dyDescent="0.35">
      <c r="A2" s="246"/>
      <c r="C2" s="246"/>
    </row>
    <row r="3" spans="1:10" ht="64" x14ac:dyDescent="0.25">
      <c r="A3" s="84" t="s">
        <v>289</v>
      </c>
      <c r="B3" s="255"/>
      <c r="C3" s="84"/>
    </row>
    <row r="4" spans="1:10" ht="31" x14ac:dyDescent="0.35">
      <c r="A4" s="246"/>
      <c r="C4" s="246"/>
    </row>
    <row r="5" spans="1:10" ht="32" x14ac:dyDescent="0.25">
      <c r="A5" s="247" t="s">
        <v>190</v>
      </c>
      <c r="B5" s="256"/>
      <c r="C5" s="247"/>
    </row>
    <row r="6" spans="1:10" ht="31" x14ac:dyDescent="0.35">
      <c r="A6" s="246"/>
      <c r="C6" s="246"/>
    </row>
    <row r="7" spans="1:10" ht="64" x14ac:dyDescent="0.25">
      <c r="A7" s="84" t="s">
        <v>290</v>
      </c>
      <c r="B7" s="255"/>
      <c r="C7" s="84"/>
    </row>
    <row r="8" spans="1:10" ht="96" x14ac:dyDescent="0.25">
      <c r="A8" s="84" t="s">
        <v>291</v>
      </c>
      <c r="B8" s="255"/>
      <c r="C8" s="84"/>
    </row>
    <row r="9" spans="1:10" ht="64" x14ac:dyDescent="0.25">
      <c r="A9" s="84" t="s">
        <v>292</v>
      </c>
      <c r="B9" s="255"/>
      <c r="C9" s="84"/>
    </row>
    <row r="11" spans="1:10" s="27" customFormat="1" x14ac:dyDescent="0.25">
      <c r="A11" s="26"/>
      <c r="B11" s="254"/>
      <c r="C11" s="26"/>
      <c r="E11" s="223"/>
    </row>
    <row r="12" spans="1:10" ht="154" x14ac:dyDescent="0.25">
      <c r="A12" s="28" t="s">
        <v>395</v>
      </c>
      <c r="C12" s="28"/>
    </row>
    <row r="13" spans="1:10" ht="25" x14ac:dyDescent="0.3">
      <c r="A13" s="51" t="s">
        <v>187</v>
      </c>
      <c r="B13" s="52" t="s">
        <v>187</v>
      </c>
      <c r="C13" s="51"/>
      <c r="D13" s="224" t="s">
        <v>493</v>
      </c>
      <c r="E13" s="52" t="s">
        <v>278</v>
      </c>
      <c r="F13" s="54"/>
      <c r="G13" s="54"/>
      <c r="H13" s="54"/>
      <c r="I13" s="54"/>
      <c r="J13" s="54"/>
    </row>
    <row r="14" spans="1:10" ht="24" x14ac:dyDescent="0.3">
      <c r="A14" s="51"/>
      <c r="C14" s="51"/>
      <c r="D14" s="54"/>
      <c r="F14" s="54"/>
      <c r="G14" s="54"/>
      <c r="H14" s="54"/>
      <c r="I14" s="54"/>
      <c r="J14" s="54"/>
    </row>
    <row r="15" spans="1:10" ht="24" x14ac:dyDescent="0.3">
      <c r="A15" s="56" t="s">
        <v>4</v>
      </c>
      <c r="B15" s="257"/>
      <c r="C15" s="56"/>
      <c r="D15" s="56" t="s">
        <v>4</v>
      </c>
      <c r="F15" s="54"/>
      <c r="G15" s="54"/>
      <c r="H15" s="54"/>
      <c r="I15" s="54"/>
      <c r="J15" s="54"/>
    </row>
    <row r="16" spans="1:10" ht="24" x14ac:dyDescent="0.3">
      <c r="A16" s="58" t="s">
        <v>191</v>
      </c>
      <c r="B16" s="258"/>
      <c r="C16" s="58"/>
      <c r="D16" s="58" t="s">
        <v>191</v>
      </c>
      <c r="F16" s="54"/>
      <c r="G16" s="54"/>
      <c r="H16" s="54"/>
      <c r="I16" s="54"/>
      <c r="J16" s="54"/>
    </row>
    <row r="17" spans="1:10" ht="24" x14ac:dyDescent="0.3">
      <c r="A17" s="60" t="s">
        <v>192</v>
      </c>
      <c r="B17" s="225">
        <v>8096307</v>
      </c>
      <c r="C17" s="60"/>
      <c r="D17" s="60" t="s">
        <v>192</v>
      </c>
      <c r="E17" s="253">
        <v>8096307</v>
      </c>
      <c r="F17" s="54"/>
      <c r="G17" s="54"/>
      <c r="H17" s="54"/>
      <c r="I17" s="54"/>
      <c r="J17" s="54"/>
    </row>
    <row r="18" spans="1:10" ht="24" x14ac:dyDescent="0.3">
      <c r="A18" s="64" t="s">
        <v>481</v>
      </c>
      <c r="B18" s="225">
        <v>2833000</v>
      </c>
      <c r="C18" s="60"/>
      <c r="D18" s="64" t="s">
        <v>481</v>
      </c>
      <c r="E18" s="253">
        <v>2833000</v>
      </c>
      <c r="F18" s="54"/>
      <c r="G18" s="54"/>
      <c r="H18" s="54"/>
      <c r="I18" s="54"/>
      <c r="J18" s="54"/>
    </row>
    <row r="19" spans="1:10" ht="24" x14ac:dyDescent="0.3">
      <c r="A19" s="62"/>
      <c r="B19" s="225"/>
      <c r="C19" s="62"/>
      <c r="D19" s="60" t="s">
        <v>426</v>
      </c>
      <c r="E19" s="259">
        <v>61166</v>
      </c>
      <c r="F19" s="54"/>
      <c r="G19" s="54"/>
      <c r="H19" s="54"/>
      <c r="I19" s="54"/>
      <c r="J19" s="54"/>
    </row>
    <row r="20" spans="1:10" ht="24" x14ac:dyDescent="0.3">
      <c r="A20" s="62"/>
      <c r="B20" s="225"/>
      <c r="C20" s="62"/>
      <c r="D20" s="60" t="s">
        <v>487</v>
      </c>
      <c r="E20" s="259">
        <v>728414</v>
      </c>
      <c r="F20" s="54"/>
      <c r="G20" s="54"/>
      <c r="H20" s="54"/>
      <c r="I20" s="54"/>
      <c r="J20" s="54"/>
    </row>
    <row r="21" spans="1:10" ht="24" x14ac:dyDescent="0.3">
      <c r="A21" s="62"/>
      <c r="B21" s="225"/>
      <c r="C21" s="62"/>
      <c r="D21" s="64" t="s">
        <v>490</v>
      </c>
      <c r="E21" s="259">
        <v>524500</v>
      </c>
      <c r="F21" s="54"/>
      <c r="G21" s="54"/>
      <c r="H21" s="54"/>
      <c r="I21" s="54"/>
      <c r="J21" s="54"/>
    </row>
    <row r="22" spans="1:10" ht="24" x14ac:dyDescent="0.3">
      <c r="A22" s="62"/>
      <c r="B22" s="225"/>
      <c r="C22" s="62"/>
      <c r="D22" s="64"/>
      <c r="E22" s="259"/>
      <c r="F22" s="54"/>
      <c r="G22" s="54"/>
      <c r="H22" s="54"/>
      <c r="I22" s="54"/>
      <c r="J22" s="54"/>
    </row>
    <row r="23" spans="1:10" ht="24" x14ac:dyDescent="0.3">
      <c r="A23" s="56" t="s">
        <v>0</v>
      </c>
      <c r="B23" s="260"/>
      <c r="C23" s="56"/>
      <c r="D23" s="56" t="s">
        <v>0</v>
      </c>
      <c r="F23" s="54"/>
      <c r="G23" s="54"/>
      <c r="H23" s="54"/>
      <c r="I23" s="54"/>
      <c r="J23" s="54"/>
    </row>
    <row r="24" spans="1:10" ht="24" x14ac:dyDescent="0.3">
      <c r="A24" s="58" t="s">
        <v>195</v>
      </c>
      <c r="B24" s="258"/>
      <c r="C24" s="58"/>
      <c r="D24" s="58" t="s">
        <v>195</v>
      </c>
      <c r="F24" s="54"/>
      <c r="G24" s="54"/>
      <c r="H24" s="54"/>
      <c r="I24" s="54"/>
      <c r="J24" s="54"/>
    </row>
    <row r="25" spans="1:10" ht="24" x14ac:dyDescent="0.3">
      <c r="A25" s="60" t="s">
        <v>196</v>
      </c>
      <c r="B25" s="225">
        <v>0</v>
      </c>
      <c r="C25" s="60"/>
      <c r="D25" s="60" t="s">
        <v>196</v>
      </c>
      <c r="E25" s="225">
        <v>0</v>
      </c>
      <c r="F25" s="54"/>
      <c r="G25" s="54"/>
      <c r="H25" s="54"/>
      <c r="I25" s="54"/>
      <c r="J25" s="54"/>
    </row>
    <row r="26" spans="1:10" ht="24" x14ac:dyDescent="0.3">
      <c r="A26" s="60" t="s">
        <v>197</v>
      </c>
      <c r="B26" s="225">
        <v>9586173</v>
      </c>
      <c r="C26" s="60"/>
      <c r="D26" s="60" t="s">
        <v>197</v>
      </c>
      <c r="E26" s="253">
        <v>9586173</v>
      </c>
      <c r="F26" s="54"/>
      <c r="G26" s="54"/>
      <c r="H26" s="54"/>
      <c r="I26" s="54"/>
      <c r="J26" s="54"/>
    </row>
    <row r="27" spans="1:10" ht="24" x14ac:dyDescent="0.3">
      <c r="A27" s="62"/>
      <c r="B27" s="250"/>
      <c r="C27" s="62"/>
      <c r="D27" s="62" t="s">
        <v>428</v>
      </c>
      <c r="E27" s="259">
        <v>420443</v>
      </c>
      <c r="F27" s="54"/>
      <c r="G27" s="54"/>
      <c r="H27" s="54"/>
      <c r="I27" s="54"/>
      <c r="J27" s="54"/>
    </row>
    <row r="28" spans="1:10" ht="24" x14ac:dyDescent="0.3">
      <c r="A28" s="62"/>
      <c r="B28" s="250"/>
      <c r="C28" s="62"/>
      <c r="D28" s="62"/>
      <c r="E28" s="259"/>
      <c r="F28" s="54"/>
      <c r="G28" s="54"/>
      <c r="H28" s="54"/>
      <c r="I28" s="54"/>
      <c r="J28" s="54"/>
    </row>
    <row r="29" spans="1:10" ht="24" x14ac:dyDescent="0.3">
      <c r="A29" s="56" t="s">
        <v>198</v>
      </c>
      <c r="B29" s="260"/>
      <c r="C29" s="56"/>
      <c r="D29" s="56" t="s">
        <v>198</v>
      </c>
      <c r="F29" s="54"/>
      <c r="G29" s="54"/>
      <c r="H29" s="54"/>
      <c r="I29" s="54"/>
      <c r="J29" s="54"/>
    </row>
    <row r="30" spans="1:10" ht="24" x14ac:dyDescent="0.3">
      <c r="A30" s="58" t="s">
        <v>199</v>
      </c>
      <c r="B30" s="258"/>
      <c r="C30" s="58"/>
      <c r="D30" s="58" t="s">
        <v>199</v>
      </c>
      <c r="F30" s="54"/>
      <c r="G30" s="54"/>
      <c r="H30" s="54"/>
      <c r="I30" s="54"/>
      <c r="J30" s="54"/>
    </row>
    <row r="31" spans="1:10" ht="24" x14ac:dyDescent="0.3">
      <c r="A31" s="64" t="s">
        <v>482</v>
      </c>
      <c r="B31" s="225">
        <v>6595481</v>
      </c>
      <c r="C31" s="60"/>
      <c r="D31" s="64" t="s">
        <v>482</v>
      </c>
      <c r="E31" s="253">
        <v>6595481</v>
      </c>
      <c r="F31" s="54"/>
      <c r="G31" s="54"/>
      <c r="H31" s="54"/>
      <c r="I31" s="54"/>
      <c r="J31" s="54"/>
    </row>
    <row r="32" spans="1:10" ht="24" x14ac:dyDescent="0.3">
      <c r="A32" s="64" t="s">
        <v>465</v>
      </c>
      <c r="B32" s="225">
        <v>1789830</v>
      </c>
      <c r="C32" s="62"/>
      <c r="D32" s="64" t="s">
        <v>465</v>
      </c>
      <c r="E32" s="253">
        <v>1789830</v>
      </c>
      <c r="F32" s="54"/>
      <c r="G32" s="54"/>
      <c r="H32" s="54"/>
      <c r="I32" s="54"/>
      <c r="J32" s="54"/>
    </row>
    <row r="33" spans="1:10" ht="24" x14ac:dyDescent="0.3">
      <c r="A33" s="64"/>
      <c r="B33" s="225"/>
      <c r="C33" s="62"/>
      <c r="D33" s="64"/>
      <c r="E33" s="253"/>
      <c r="F33" s="54"/>
      <c r="G33" s="54"/>
      <c r="H33" s="54"/>
      <c r="I33" s="54"/>
      <c r="J33" s="54"/>
    </row>
    <row r="34" spans="1:10" ht="24" x14ac:dyDescent="0.3">
      <c r="A34" s="56" t="s">
        <v>1</v>
      </c>
      <c r="B34" s="260"/>
      <c r="C34" s="56"/>
      <c r="D34" s="56" t="s">
        <v>1</v>
      </c>
      <c r="F34" s="54"/>
      <c r="G34" s="54"/>
      <c r="H34" s="54"/>
      <c r="I34" s="54"/>
      <c r="J34" s="54"/>
    </row>
    <row r="35" spans="1:10" ht="24" x14ac:dyDescent="0.3">
      <c r="A35" s="67" t="s">
        <v>200</v>
      </c>
      <c r="B35" s="261"/>
      <c r="C35" s="67"/>
      <c r="D35" s="67" t="s">
        <v>200</v>
      </c>
      <c r="F35" s="54"/>
      <c r="G35" s="54"/>
      <c r="H35" s="54"/>
      <c r="I35" s="54"/>
      <c r="J35" s="54"/>
    </row>
    <row r="36" spans="1:10" ht="24" x14ac:dyDescent="0.3">
      <c r="A36" s="64" t="s">
        <v>466</v>
      </c>
      <c r="B36" s="225">
        <v>8062651</v>
      </c>
      <c r="C36" s="60"/>
      <c r="D36" s="64" t="s">
        <v>466</v>
      </c>
      <c r="E36" s="253">
        <v>8062651</v>
      </c>
      <c r="F36" s="54"/>
      <c r="G36" s="54"/>
      <c r="H36" s="54"/>
      <c r="I36" s="54"/>
      <c r="J36" s="54"/>
    </row>
    <row r="37" spans="1:10" ht="24" x14ac:dyDescent="0.3">
      <c r="A37" s="60" t="s">
        <v>425</v>
      </c>
      <c r="B37" s="225">
        <v>4819553</v>
      </c>
      <c r="C37" s="60"/>
      <c r="D37" s="60" t="s">
        <v>425</v>
      </c>
      <c r="E37" s="253">
        <v>4819553</v>
      </c>
      <c r="F37" s="54"/>
      <c r="G37" s="54"/>
      <c r="H37" s="54"/>
      <c r="I37" s="54"/>
      <c r="J37" s="54"/>
    </row>
    <row r="38" spans="1:10" ht="24" x14ac:dyDescent="0.3">
      <c r="A38" s="60" t="s">
        <v>201</v>
      </c>
      <c r="B38" s="225">
        <v>4599392</v>
      </c>
      <c r="C38" s="60"/>
      <c r="D38" s="60" t="s">
        <v>201</v>
      </c>
      <c r="E38" s="253">
        <v>4599392</v>
      </c>
      <c r="F38" s="54"/>
      <c r="G38" s="54"/>
      <c r="H38" s="54"/>
      <c r="I38" s="54"/>
      <c r="J38" s="54"/>
    </row>
    <row r="39" spans="1:10" ht="24" x14ac:dyDescent="0.3">
      <c r="A39" s="60" t="s">
        <v>424</v>
      </c>
      <c r="B39" s="225">
        <v>2808517</v>
      </c>
      <c r="C39" s="60"/>
      <c r="D39" s="60" t="s">
        <v>424</v>
      </c>
      <c r="E39" s="253">
        <v>2808517</v>
      </c>
      <c r="F39" s="54"/>
      <c r="G39" s="54"/>
      <c r="H39" s="54"/>
      <c r="I39" s="54"/>
      <c r="J39" s="54"/>
    </row>
    <row r="40" spans="1:10" ht="24" x14ac:dyDescent="0.3">
      <c r="A40" s="60" t="s">
        <v>423</v>
      </c>
      <c r="B40" s="225">
        <v>2190604</v>
      </c>
      <c r="C40" s="60"/>
      <c r="D40" s="60" t="s">
        <v>423</v>
      </c>
      <c r="E40" s="253">
        <v>2190604</v>
      </c>
      <c r="F40" s="54"/>
      <c r="G40" s="54"/>
      <c r="H40" s="54"/>
      <c r="I40" s="54"/>
      <c r="J40" s="54"/>
    </row>
    <row r="41" spans="1:10" ht="24" x14ac:dyDescent="0.3">
      <c r="A41" s="64" t="s">
        <v>468</v>
      </c>
      <c r="B41" s="225">
        <v>1735222</v>
      </c>
      <c r="C41" s="60"/>
      <c r="D41" s="64" t="s">
        <v>468</v>
      </c>
      <c r="E41" s="253">
        <v>1735222</v>
      </c>
      <c r="F41" s="54"/>
      <c r="G41" s="54"/>
      <c r="H41" s="54"/>
      <c r="I41" s="54"/>
      <c r="J41" s="54"/>
    </row>
    <row r="42" spans="1:10" ht="24" x14ac:dyDescent="0.3">
      <c r="A42" s="64" t="s">
        <v>483</v>
      </c>
      <c r="B42" s="225">
        <v>7944982</v>
      </c>
      <c r="C42" s="60"/>
      <c r="D42" s="64" t="s">
        <v>483</v>
      </c>
      <c r="E42" s="253">
        <v>7944982</v>
      </c>
      <c r="F42" s="54"/>
      <c r="G42" s="54"/>
      <c r="H42" s="54"/>
      <c r="I42" s="54"/>
      <c r="J42" s="54"/>
    </row>
    <row r="43" spans="1:10" ht="24" x14ac:dyDescent="0.3">
      <c r="A43" s="60" t="s">
        <v>476</v>
      </c>
      <c r="B43" s="225">
        <v>16541488</v>
      </c>
      <c r="C43" s="60"/>
      <c r="D43" s="60" t="s">
        <v>476</v>
      </c>
      <c r="E43" s="253">
        <v>16541488</v>
      </c>
      <c r="F43" s="54"/>
      <c r="G43" s="54"/>
      <c r="H43" s="54"/>
      <c r="I43" s="54"/>
      <c r="J43" s="54"/>
    </row>
    <row r="44" spans="1:10" ht="24" x14ac:dyDescent="0.3">
      <c r="A44" s="64" t="s">
        <v>465</v>
      </c>
      <c r="B44" s="225">
        <v>2303154</v>
      </c>
      <c r="C44" s="60"/>
      <c r="D44" s="64" t="s">
        <v>465</v>
      </c>
      <c r="E44" s="253">
        <v>2303154</v>
      </c>
      <c r="F44" s="54"/>
      <c r="G44" s="54"/>
      <c r="H44" s="54"/>
      <c r="I44" s="54"/>
      <c r="J44" s="54"/>
    </row>
    <row r="45" spans="1:10" ht="24" x14ac:dyDescent="0.3">
      <c r="A45" s="252" t="s">
        <v>430</v>
      </c>
      <c r="B45" s="225">
        <v>200000</v>
      </c>
      <c r="C45" s="60"/>
      <c r="D45" s="252" t="s">
        <v>430</v>
      </c>
      <c r="E45" s="253">
        <v>200000</v>
      </c>
      <c r="F45" s="54"/>
      <c r="G45" s="54"/>
      <c r="H45" s="54"/>
      <c r="I45" s="54"/>
      <c r="J45" s="54"/>
    </row>
    <row r="46" spans="1:10" ht="24" x14ac:dyDescent="0.3">
      <c r="A46" s="64" t="s">
        <v>492</v>
      </c>
      <c r="B46" s="225">
        <v>185166</v>
      </c>
      <c r="C46" s="60"/>
      <c r="D46" s="64" t="s">
        <v>492</v>
      </c>
      <c r="E46" s="253">
        <v>185166</v>
      </c>
      <c r="F46" s="54"/>
      <c r="G46" s="54"/>
      <c r="H46" s="54"/>
      <c r="I46" s="54"/>
      <c r="J46" s="54"/>
    </row>
    <row r="47" spans="1:10" ht="24" x14ac:dyDescent="0.3">
      <c r="A47" s="60" t="s">
        <v>196</v>
      </c>
      <c r="B47" s="225">
        <v>3033044</v>
      </c>
      <c r="C47" s="60"/>
      <c r="D47" s="60" t="s">
        <v>196</v>
      </c>
      <c r="E47" s="253">
        <v>3033044</v>
      </c>
      <c r="F47" s="54"/>
      <c r="G47" s="54"/>
      <c r="H47" s="54"/>
      <c r="I47" s="54"/>
      <c r="J47" s="54"/>
    </row>
    <row r="48" spans="1:10" ht="24" x14ac:dyDescent="0.3">
      <c r="A48" s="60" t="s">
        <v>202</v>
      </c>
      <c r="B48" s="225">
        <v>2836351</v>
      </c>
      <c r="C48" s="60"/>
      <c r="D48" s="60" t="s">
        <v>202</v>
      </c>
      <c r="E48" s="253">
        <v>2836351</v>
      </c>
      <c r="F48" s="54"/>
      <c r="G48" s="54"/>
      <c r="H48" s="54"/>
      <c r="I48" s="54"/>
      <c r="J48" s="54"/>
    </row>
    <row r="49" spans="1:10" ht="24" x14ac:dyDescent="0.3">
      <c r="A49" s="60" t="s">
        <v>489</v>
      </c>
      <c r="B49" s="225">
        <v>10496090</v>
      </c>
      <c r="C49" s="60"/>
      <c r="D49" s="60" t="s">
        <v>489</v>
      </c>
      <c r="E49" s="253">
        <v>10496090</v>
      </c>
      <c r="F49" s="54"/>
      <c r="G49" s="54"/>
      <c r="H49" s="54"/>
      <c r="I49" s="54"/>
      <c r="J49" s="54"/>
    </row>
    <row r="50" spans="1:10" ht="24" x14ac:dyDescent="0.3">
      <c r="A50" s="60" t="s">
        <v>203</v>
      </c>
      <c r="B50" s="225">
        <v>19690639</v>
      </c>
      <c r="C50" s="60"/>
      <c r="D50" s="60" t="s">
        <v>203</v>
      </c>
      <c r="E50" s="253">
        <v>19690639</v>
      </c>
      <c r="F50" s="54"/>
      <c r="G50" s="54"/>
      <c r="H50" s="54"/>
      <c r="I50" s="54"/>
      <c r="J50" s="54"/>
    </row>
    <row r="51" spans="1:10" ht="24" x14ac:dyDescent="0.3">
      <c r="A51" s="60" t="s">
        <v>204</v>
      </c>
      <c r="B51" s="225">
        <v>3404397</v>
      </c>
      <c r="C51" s="60"/>
      <c r="D51" s="60" t="s">
        <v>204</v>
      </c>
      <c r="E51" s="253">
        <v>3404397</v>
      </c>
      <c r="F51" s="54"/>
      <c r="G51" s="54"/>
      <c r="H51" s="54"/>
      <c r="I51" s="54"/>
      <c r="J51" s="54"/>
    </row>
    <row r="52" spans="1:10" ht="24" x14ac:dyDescent="0.3">
      <c r="A52" s="60" t="s">
        <v>205</v>
      </c>
      <c r="B52" s="225">
        <v>5439305</v>
      </c>
      <c r="C52" s="60"/>
      <c r="D52" s="60" t="s">
        <v>205</v>
      </c>
      <c r="E52" s="253">
        <v>5439305</v>
      </c>
      <c r="F52" s="54"/>
      <c r="G52" s="54"/>
      <c r="H52" s="54"/>
      <c r="I52" s="54"/>
      <c r="J52" s="54"/>
    </row>
    <row r="53" spans="1:10" ht="24" x14ac:dyDescent="0.3">
      <c r="A53" s="60" t="s">
        <v>282</v>
      </c>
      <c r="B53" s="225">
        <v>6452271</v>
      </c>
      <c r="C53" s="60"/>
      <c r="D53" s="60" t="s">
        <v>282</v>
      </c>
      <c r="E53" s="253">
        <v>6452271</v>
      </c>
      <c r="F53" s="54"/>
      <c r="G53" s="54"/>
      <c r="H53" s="54"/>
      <c r="I53" s="54"/>
      <c r="J53" s="54"/>
    </row>
    <row r="54" spans="1:10" ht="24" x14ac:dyDescent="0.3">
      <c r="A54" s="60" t="s">
        <v>206</v>
      </c>
      <c r="B54" s="225">
        <v>2438976</v>
      </c>
      <c r="C54" s="60"/>
      <c r="D54" s="60" t="s">
        <v>206</v>
      </c>
      <c r="E54" s="253">
        <v>2438976</v>
      </c>
      <c r="F54" s="54"/>
      <c r="G54" s="54"/>
      <c r="H54" s="54"/>
      <c r="I54" s="54"/>
      <c r="J54" s="54"/>
    </row>
    <row r="55" spans="1:10" ht="24" x14ac:dyDescent="0.3">
      <c r="A55" s="62" t="s">
        <v>488</v>
      </c>
      <c r="B55" s="225">
        <v>1598621</v>
      </c>
      <c r="C55" s="62"/>
      <c r="D55" s="62" t="s">
        <v>488</v>
      </c>
      <c r="E55" s="253">
        <v>1598621</v>
      </c>
      <c r="F55" s="54"/>
      <c r="G55" s="54"/>
      <c r="H55" s="54"/>
      <c r="I55" s="54"/>
      <c r="J55" s="54"/>
    </row>
    <row r="56" spans="1:10" ht="24" x14ac:dyDescent="0.3">
      <c r="A56" s="64" t="s">
        <v>418</v>
      </c>
      <c r="B56" s="225">
        <v>2453910</v>
      </c>
      <c r="C56" s="62"/>
      <c r="D56" s="64" t="s">
        <v>418</v>
      </c>
      <c r="E56" s="253">
        <v>2453910</v>
      </c>
      <c r="F56" s="54"/>
      <c r="G56" s="54"/>
      <c r="H56" s="54"/>
      <c r="I56" s="54"/>
      <c r="J56" s="54"/>
    </row>
    <row r="57" spans="1:10" ht="24" x14ac:dyDescent="0.3">
      <c r="A57" s="64"/>
      <c r="B57" s="244"/>
      <c r="C57" s="51"/>
      <c r="D57" s="64" t="s">
        <v>469</v>
      </c>
      <c r="E57" s="259">
        <v>20974000</v>
      </c>
      <c r="F57" s="54"/>
      <c r="G57" s="54"/>
      <c r="H57" s="54"/>
      <c r="I57" s="54"/>
      <c r="J57" s="54"/>
    </row>
    <row r="58" spans="1:10" ht="24" x14ac:dyDescent="0.3">
      <c r="A58" s="241"/>
      <c r="B58" s="244"/>
      <c r="C58" s="51"/>
      <c r="D58" s="64" t="s">
        <v>431</v>
      </c>
      <c r="E58" s="259">
        <v>10150000</v>
      </c>
      <c r="F58" s="54"/>
      <c r="G58" s="54"/>
      <c r="H58" s="54"/>
      <c r="I58" s="54"/>
      <c r="J58" s="54"/>
    </row>
    <row r="59" spans="1:10" ht="24" x14ac:dyDescent="0.3">
      <c r="A59" s="51"/>
      <c r="B59" s="244"/>
      <c r="C59" s="51"/>
      <c r="D59" s="53"/>
      <c r="F59" s="54"/>
      <c r="G59" s="54"/>
      <c r="H59" s="54"/>
      <c r="I59" s="54"/>
      <c r="J59" s="54"/>
    </row>
    <row r="60" spans="1:10" ht="24" x14ac:dyDescent="0.3">
      <c r="A60" s="51"/>
      <c r="B60" s="70">
        <f>SUM(B16:B58)</f>
        <v>138135124</v>
      </c>
      <c r="C60" s="51"/>
      <c r="D60" s="60"/>
      <c r="E60" s="70">
        <f>SUM(E16:E58)</f>
        <v>170993647</v>
      </c>
      <c r="F60" s="54"/>
      <c r="G60" s="54"/>
      <c r="H60" s="54"/>
      <c r="I60" s="54"/>
      <c r="J60" s="54"/>
    </row>
    <row r="61" spans="1:10" ht="24" x14ac:dyDescent="0.3">
      <c r="A61" s="51"/>
      <c r="B61" s="244"/>
      <c r="C61" s="51"/>
      <c r="D61" s="54"/>
      <c r="F61" s="54"/>
      <c r="G61" s="54"/>
      <c r="H61" s="54"/>
      <c r="I61" s="54"/>
      <c r="J61" s="54"/>
    </row>
    <row r="62" spans="1:10" ht="24" x14ac:dyDescent="0.3">
      <c r="A62" s="51"/>
      <c r="C62" s="51"/>
      <c r="D62" s="53"/>
      <c r="F62" s="54"/>
      <c r="G62" s="54"/>
      <c r="H62" s="54"/>
      <c r="I62" s="54"/>
      <c r="J62" s="54"/>
    </row>
    <row r="63" spans="1:10" ht="24" x14ac:dyDescent="0.3">
      <c r="A63" s="51"/>
      <c r="C63" s="51"/>
      <c r="D63" s="54"/>
      <c r="F63" s="54"/>
      <c r="G63" s="54"/>
      <c r="H63" s="54"/>
      <c r="I63" s="54"/>
      <c r="J63" s="54"/>
    </row>
    <row r="64" spans="1:10" ht="24" x14ac:dyDescent="0.3">
      <c r="A64" s="51"/>
      <c r="C64" s="51"/>
      <c r="D64" s="54"/>
      <c r="F64" s="54"/>
      <c r="G64" s="54"/>
      <c r="H64" s="54"/>
      <c r="I64" s="54"/>
      <c r="J64" s="54"/>
    </row>
    <row r="65" spans="1:10" ht="24" x14ac:dyDescent="0.3">
      <c r="A65" s="51"/>
      <c r="C65" s="51"/>
      <c r="G65" s="54"/>
      <c r="H65" s="54"/>
      <c r="I65" s="54"/>
      <c r="J65" s="54"/>
    </row>
  </sheetData>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98F10A-98D9-244B-8107-8612442B9EDC}">
  <dimension ref="A1:F70"/>
  <sheetViews>
    <sheetView topLeftCell="A40" workbookViewId="0">
      <selection activeCell="F65" sqref="F65"/>
    </sheetView>
  </sheetViews>
  <sheetFormatPr baseColWidth="10" defaultRowHeight="16" x14ac:dyDescent="0.2"/>
  <cols>
    <col min="1" max="1" width="120" style="17" customWidth="1"/>
    <col min="2" max="2" width="21.83203125" style="17" customWidth="1"/>
    <col min="3" max="3" width="10.6640625" style="17" customWidth="1"/>
    <col min="4" max="4" width="119.33203125" customWidth="1"/>
    <col min="5" max="5" width="21.5" customWidth="1"/>
  </cols>
  <sheetData>
    <row r="1" spans="1:5" ht="48" x14ac:dyDescent="0.55000000000000004">
      <c r="A1" s="23" t="s">
        <v>189</v>
      </c>
      <c r="B1" s="23"/>
    </row>
    <row r="3" spans="1:5" ht="64" x14ac:dyDescent="0.2">
      <c r="A3" s="84" t="s">
        <v>289</v>
      </c>
      <c r="B3" s="24"/>
    </row>
    <row r="5" spans="1:5" ht="43" x14ac:dyDescent="0.2">
      <c r="A5" s="25" t="s">
        <v>190</v>
      </c>
      <c r="B5" s="25"/>
    </row>
    <row r="7" spans="1:5" ht="64" x14ac:dyDescent="0.2">
      <c r="A7" s="84" t="s">
        <v>290</v>
      </c>
      <c r="B7" s="24"/>
    </row>
    <row r="8" spans="1:5" ht="96" x14ac:dyDescent="0.2">
      <c r="A8" s="84" t="s">
        <v>291</v>
      </c>
      <c r="B8" s="24"/>
    </row>
    <row r="9" spans="1:5" ht="64" x14ac:dyDescent="0.2">
      <c r="A9" s="84" t="s">
        <v>292</v>
      </c>
      <c r="B9" s="24"/>
    </row>
    <row r="11" spans="1:5" s="27" customFormat="1" x14ac:dyDescent="0.2">
      <c r="A11" s="26"/>
      <c r="B11" s="26"/>
      <c r="C11" s="26"/>
    </row>
    <row r="12" spans="1:5" ht="154" x14ac:dyDescent="0.25">
      <c r="A12" s="222" t="s">
        <v>395</v>
      </c>
      <c r="B12" s="28"/>
    </row>
    <row r="13" spans="1:5" ht="25" x14ac:dyDescent="0.3">
      <c r="A13" s="51" t="s">
        <v>187</v>
      </c>
      <c r="B13" s="52" t="s">
        <v>187</v>
      </c>
      <c r="C13" s="51"/>
      <c r="D13" s="224" t="s">
        <v>493</v>
      </c>
      <c r="E13" s="52" t="s">
        <v>278</v>
      </c>
    </row>
    <row r="14" spans="1:5" ht="24" x14ac:dyDescent="0.3">
      <c r="A14" s="51"/>
      <c r="B14" s="52"/>
      <c r="C14" s="51"/>
      <c r="D14" s="54"/>
      <c r="E14" s="55"/>
    </row>
    <row r="15" spans="1:5" ht="23" x14ac:dyDescent="0.25">
      <c r="A15" s="56" t="s">
        <v>4</v>
      </c>
      <c r="B15" s="57"/>
      <c r="C15" s="56"/>
      <c r="D15" s="56" t="s">
        <v>4</v>
      </c>
      <c r="E15" s="55"/>
    </row>
    <row r="16" spans="1:5" ht="23" x14ac:dyDescent="0.25">
      <c r="A16" s="58" t="s">
        <v>191</v>
      </c>
      <c r="B16" s="59"/>
      <c r="C16" s="58"/>
      <c r="D16" s="58" t="s">
        <v>191</v>
      </c>
      <c r="E16" s="55"/>
    </row>
    <row r="17" spans="1:5" ht="24" x14ac:dyDescent="0.25">
      <c r="A17" s="60" t="s">
        <v>192</v>
      </c>
      <c r="B17" s="262">
        <f>7010467+1223.49</f>
        <v>7011690.4900000002</v>
      </c>
      <c r="C17" s="60"/>
      <c r="D17" s="60" t="s">
        <v>192</v>
      </c>
      <c r="E17" s="262">
        <f>7010467+1223.49</f>
        <v>7011690.4900000002</v>
      </c>
    </row>
    <row r="18" spans="1:5" ht="23" x14ac:dyDescent="0.25">
      <c r="A18" s="64" t="s">
        <v>481</v>
      </c>
      <c r="B18" s="262">
        <f>3626460+43.59</f>
        <v>3626503.59</v>
      </c>
      <c r="C18" s="60"/>
      <c r="D18" s="64" t="s">
        <v>481</v>
      </c>
      <c r="E18" s="262">
        <f>3626460+43.59</f>
        <v>3626503.59</v>
      </c>
    </row>
    <row r="19" spans="1:5" ht="24" x14ac:dyDescent="0.25">
      <c r="A19" s="62"/>
      <c r="B19" s="263"/>
      <c r="C19" s="62"/>
      <c r="D19" s="60" t="s">
        <v>487</v>
      </c>
      <c r="E19" s="264">
        <f>761841-36.53</f>
        <v>761804.47</v>
      </c>
    </row>
    <row r="20" spans="1:5" ht="23" x14ac:dyDescent="0.25">
      <c r="A20" s="62"/>
      <c r="B20" s="63"/>
      <c r="C20" s="62"/>
      <c r="D20" s="62"/>
      <c r="E20" s="55"/>
    </row>
    <row r="21" spans="1:5" ht="23" x14ac:dyDescent="0.25">
      <c r="A21" s="56" t="s">
        <v>12</v>
      </c>
      <c r="B21" s="57"/>
      <c r="C21" s="56"/>
      <c r="D21" s="56" t="s">
        <v>12</v>
      </c>
      <c r="E21" s="55"/>
    </row>
    <row r="22" spans="1:5" ht="23" x14ac:dyDescent="0.25">
      <c r="A22" s="58" t="s">
        <v>193</v>
      </c>
      <c r="B22" s="59"/>
      <c r="C22" s="58"/>
      <c r="D22" s="58" t="s">
        <v>193</v>
      </c>
      <c r="E22" s="55"/>
    </row>
    <row r="23" spans="1:5" ht="24" x14ac:dyDescent="0.25">
      <c r="A23" s="60" t="s">
        <v>432</v>
      </c>
      <c r="B23" s="262"/>
      <c r="C23" s="58"/>
      <c r="D23" s="60" t="s">
        <v>432</v>
      </c>
      <c r="E23" s="262"/>
    </row>
    <row r="24" spans="1:5" ht="23" x14ac:dyDescent="0.25">
      <c r="A24" s="64" t="s">
        <v>194</v>
      </c>
      <c r="B24" s="262">
        <v>91897</v>
      </c>
      <c r="C24" s="64"/>
      <c r="D24" s="64" t="s">
        <v>194</v>
      </c>
      <c r="E24" s="262">
        <v>91897</v>
      </c>
    </row>
    <row r="25" spans="1:5" ht="23" x14ac:dyDescent="0.25">
      <c r="A25" s="64" t="s">
        <v>433</v>
      </c>
      <c r="B25" s="262">
        <v>664000</v>
      </c>
      <c r="C25" s="64"/>
      <c r="D25" s="64" t="s">
        <v>433</v>
      </c>
      <c r="E25" s="262">
        <v>664000</v>
      </c>
    </row>
    <row r="26" spans="1:5" ht="24" x14ac:dyDescent="0.25">
      <c r="A26" s="64"/>
      <c r="B26" s="55"/>
      <c r="C26" s="64"/>
      <c r="D26" s="60" t="s">
        <v>207</v>
      </c>
      <c r="E26" s="264">
        <v>870103</v>
      </c>
    </row>
    <row r="27" spans="1:5" ht="23" x14ac:dyDescent="0.25">
      <c r="A27" s="58"/>
      <c r="B27" s="59"/>
      <c r="C27" s="58"/>
      <c r="D27" s="62"/>
      <c r="E27" s="55"/>
    </row>
    <row r="28" spans="1:5" ht="23" x14ac:dyDescent="0.25">
      <c r="A28" s="56" t="s">
        <v>0</v>
      </c>
      <c r="B28" s="57"/>
      <c r="C28" s="56"/>
      <c r="D28" s="56" t="s">
        <v>0</v>
      </c>
      <c r="E28" s="55"/>
    </row>
    <row r="29" spans="1:5" ht="23" x14ac:dyDescent="0.25">
      <c r="A29" s="58" t="s">
        <v>195</v>
      </c>
      <c r="B29" s="59"/>
      <c r="C29" s="58"/>
      <c r="D29" s="58" t="s">
        <v>195</v>
      </c>
      <c r="E29" s="55"/>
    </row>
    <row r="30" spans="1:5" ht="24" x14ac:dyDescent="0.25">
      <c r="A30" s="62" t="s">
        <v>280</v>
      </c>
      <c r="B30" s="262">
        <v>53854</v>
      </c>
      <c r="C30" s="60"/>
      <c r="D30" s="62" t="s">
        <v>280</v>
      </c>
      <c r="E30" s="262">
        <v>53854</v>
      </c>
    </row>
    <row r="31" spans="1:5" ht="24" x14ac:dyDescent="0.25">
      <c r="A31" s="60" t="s">
        <v>196</v>
      </c>
      <c r="B31" s="262">
        <v>359053</v>
      </c>
      <c r="C31" s="60"/>
      <c r="D31" s="60" t="s">
        <v>196</v>
      </c>
      <c r="E31" s="262">
        <v>359053</v>
      </c>
    </row>
    <row r="32" spans="1:5" ht="24" x14ac:dyDescent="0.25">
      <c r="A32" s="60" t="s">
        <v>197</v>
      </c>
      <c r="B32" s="265">
        <v>9587093</v>
      </c>
      <c r="C32" s="62"/>
      <c r="D32" s="60" t="s">
        <v>197</v>
      </c>
      <c r="E32" s="265">
        <v>9587093</v>
      </c>
    </row>
    <row r="33" spans="1:5" ht="23" x14ac:dyDescent="0.25">
      <c r="A33" s="62"/>
      <c r="B33" s="57"/>
      <c r="C33" s="56"/>
      <c r="D33" s="62"/>
      <c r="E33" s="55"/>
    </row>
    <row r="34" spans="1:5" ht="23" x14ac:dyDescent="0.25">
      <c r="A34" s="56" t="s">
        <v>198</v>
      </c>
      <c r="B34" s="57"/>
      <c r="C34" s="56"/>
      <c r="D34" s="56" t="s">
        <v>198</v>
      </c>
      <c r="E34" s="55"/>
    </row>
    <row r="35" spans="1:5" ht="23" x14ac:dyDescent="0.25">
      <c r="A35" s="58" t="s">
        <v>199</v>
      </c>
      <c r="B35" s="59"/>
      <c r="C35" s="58"/>
      <c r="D35" s="58" t="s">
        <v>199</v>
      </c>
      <c r="E35" s="55"/>
    </row>
    <row r="36" spans="1:5" ht="23" x14ac:dyDescent="0.25">
      <c r="A36" s="64" t="s">
        <v>482</v>
      </c>
      <c r="B36" s="262">
        <v>7236624</v>
      </c>
      <c r="C36" s="60"/>
      <c r="D36" s="64" t="s">
        <v>482</v>
      </c>
      <c r="E36" s="262">
        <v>7236624</v>
      </c>
    </row>
    <row r="37" spans="1:5" ht="23" x14ac:dyDescent="0.25">
      <c r="A37" s="64" t="s">
        <v>465</v>
      </c>
      <c r="B37" s="262">
        <v>263266</v>
      </c>
      <c r="C37" s="62"/>
      <c r="D37" s="64" t="s">
        <v>465</v>
      </c>
      <c r="E37" s="262">
        <v>263266</v>
      </c>
    </row>
    <row r="38" spans="1:5" ht="23" x14ac:dyDescent="0.25">
      <c r="A38" s="56"/>
      <c r="B38" s="57"/>
      <c r="C38" s="56"/>
      <c r="D38" s="67"/>
      <c r="E38" s="55"/>
    </row>
    <row r="39" spans="1:5" ht="23" x14ac:dyDescent="0.25">
      <c r="A39" s="56" t="s">
        <v>1</v>
      </c>
      <c r="B39" s="57"/>
      <c r="C39" s="56"/>
      <c r="D39" s="56" t="s">
        <v>1</v>
      </c>
      <c r="E39" s="55"/>
    </row>
    <row r="40" spans="1:5" ht="23" x14ac:dyDescent="0.25">
      <c r="A40" s="67" t="s">
        <v>200</v>
      </c>
      <c r="B40" s="68"/>
      <c r="C40" s="67"/>
      <c r="D40" s="67" t="s">
        <v>200</v>
      </c>
      <c r="E40" s="55"/>
    </row>
    <row r="41" spans="1:5" ht="23" x14ac:dyDescent="0.25">
      <c r="A41" s="64" t="s">
        <v>466</v>
      </c>
      <c r="B41" s="225">
        <v>2059673</v>
      </c>
      <c r="C41" s="266"/>
      <c r="D41" s="64" t="s">
        <v>466</v>
      </c>
      <c r="E41" s="225">
        <v>2059673</v>
      </c>
    </row>
    <row r="42" spans="1:5" ht="24" x14ac:dyDescent="0.25">
      <c r="A42" s="60" t="s">
        <v>425</v>
      </c>
      <c r="B42" s="225">
        <f>1226576</f>
        <v>1226576</v>
      </c>
      <c r="C42" s="266"/>
      <c r="D42" s="60" t="s">
        <v>425</v>
      </c>
      <c r="E42" s="225">
        <f>1226576</f>
        <v>1226576</v>
      </c>
    </row>
    <row r="43" spans="1:5" ht="24" x14ac:dyDescent="0.25">
      <c r="A43" s="60" t="s">
        <v>201</v>
      </c>
      <c r="B43" s="225">
        <v>5800270</v>
      </c>
      <c r="C43" s="60"/>
      <c r="D43" s="60" t="s">
        <v>201</v>
      </c>
      <c r="E43" s="225">
        <v>5800270</v>
      </c>
    </row>
    <row r="44" spans="1:5" ht="24" x14ac:dyDescent="0.25">
      <c r="A44" s="60" t="s">
        <v>424</v>
      </c>
      <c r="B44" s="225">
        <v>846075</v>
      </c>
      <c r="C44" s="60"/>
      <c r="D44" s="60" t="s">
        <v>424</v>
      </c>
      <c r="E44" s="225">
        <v>846075</v>
      </c>
    </row>
    <row r="45" spans="1:5" ht="24" x14ac:dyDescent="0.25">
      <c r="A45" s="60" t="s">
        <v>423</v>
      </c>
      <c r="B45" s="225">
        <v>236490</v>
      </c>
      <c r="C45" s="60"/>
      <c r="D45" s="60" t="s">
        <v>423</v>
      </c>
      <c r="E45" s="225">
        <v>236490</v>
      </c>
    </row>
    <row r="46" spans="1:5" ht="23" x14ac:dyDescent="0.25">
      <c r="A46" s="64" t="s">
        <v>468</v>
      </c>
      <c r="B46" s="225">
        <v>2442723</v>
      </c>
      <c r="C46" s="60"/>
      <c r="D46" s="64" t="s">
        <v>468</v>
      </c>
      <c r="E46" s="225">
        <v>2442723</v>
      </c>
    </row>
    <row r="47" spans="1:5" ht="23" x14ac:dyDescent="0.25">
      <c r="A47" s="64" t="s">
        <v>483</v>
      </c>
      <c r="B47" s="225">
        <v>7338021</v>
      </c>
      <c r="C47" s="60"/>
      <c r="D47" s="64" t="s">
        <v>483</v>
      </c>
      <c r="E47" s="225">
        <v>7338021</v>
      </c>
    </row>
    <row r="48" spans="1:5" ht="24" x14ac:dyDescent="0.25">
      <c r="A48" s="60" t="s">
        <v>476</v>
      </c>
      <c r="B48" s="225">
        <v>16545680</v>
      </c>
      <c r="C48" s="60"/>
      <c r="D48" s="60" t="s">
        <v>476</v>
      </c>
      <c r="E48" s="225">
        <v>16545680</v>
      </c>
    </row>
    <row r="49" spans="1:6" ht="24" x14ac:dyDescent="0.25">
      <c r="A49" s="62" t="s">
        <v>434</v>
      </c>
      <c r="B49" s="225">
        <v>399857</v>
      </c>
      <c r="C49" s="60"/>
      <c r="D49" s="62" t="s">
        <v>434</v>
      </c>
      <c r="E49" s="225">
        <v>399857</v>
      </c>
    </row>
    <row r="50" spans="1:6" ht="23" customHeight="1" x14ac:dyDescent="0.25">
      <c r="A50" s="64" t="s">
        <v>492</v>
      </c>
      <c r="B50" s="225">
        <v>142776</v>
      </c>
      <c r="C50" s="60"/>
      <c r="D50" s="64" t="s">
        <v>492</v>
      </c>
      <c r="E50" s="225">
        <v>142776</v>
      </c>
    </row>
    <row r="51" spans="1:6" ht="23" x14ac:dyDescent="0.25">
      <c r="A51" s="64" t="s">
        <v>418</v>
      </c>
      <c r="B51" s="225">
        <v>51437</v>
      </c>
      <c r="C51" s="60"/>
      <c r="D51" s="64" t="s">
        <v>418</v>
      </c>
      <c r="E51" s="225">
        <v>51437</v>
      </c>
    </row>
    <row r="52" spans="1:6" ht="24" x14ac:dyDescent="0.25">
      <c r="A52" s="60" t="s">
        <v>196</v>
      </c>
      <c r="B52" s="225">
        <v>96742</v>
      </c>
      <c r="C52" s="60"/>
      <c r="D52" s="60" t="s">
        <v>196</v>
      </c>
      <c r="E52" s="225">
        <v>96742</v>
      </c>
    </row>
    <row r="53" spans="1:6" ht="24" x14ac:dyDescent="0.25">
      <c r="A53" s="60" t="s">
        <v>202</v>
      </c>
      <c r="B53" s="225">
        <v>4978507</v>
      </c>
      <c r="C53" s="60"/>
      <c r="D53" s="60" t="s">
        <v>202</v>
      </c>
      <c r="E53" s="225">
        <v>4978507</v>
      </c>
    </row>
    <row r="54" spans="1:6" ht="24" x14ac:dyDescent="0.25">
      <c r="A54" s="60" t="s">
        <v>489</v>
      </c>
      <c r="B54" s="225">
        <v>14764991</v>
      </c>
      <c r="C54" s="60"/>
      <c r="D54" s="60" t="s">
        <v>489</v>
      </c>
      <c r="E54" s="225">
        <v>14764991</v>
      </c>
    </row>
    <row r="55" spans="1:6" ht="23" x14ac:dyDescent="0.25">
      <c r="A55" s="64" t="s">
        <v>465</v>
      </c>
      <c r="B55" s="225">
        <v>262946</v>
      </c>
      <c r="C55" s="60"/>
      <c r="D55" s="64" t="s">
        <v>465</v>
      </c>
      <c r="E55" s="225">
        <v>262946</v>
      </c>
    </row>
    <row r="56" spans="1:6" ht="24" x14ac:dyDescent="0.25">
      <c r="A56" s="60" t="s">
        <v>203</v>
      </c>
      <c r="B56" s="225">
        <f>23035428+141</f>
        <v>23035569</v>
      </c>
      <c r="C56" s="60"/>
      <c r="D56" s="60" t="s">
        <v>203</v>
      </c>
      <c r="E56" s="225">
        <f>23035428+141</f>
        <v>23035569</v>
      </c>
    </row>
    <row r="57" spans="1:6" ht="24" x14ac:dyDescent="0.25">
      <c r="A57" s="60" t="s">
        <v>204</v>
      </c>
      <c r="B57" s="225">
        <v>4051403</v>
      </c>
      <c r="C57" s="60"/>
      <c r="D57" s="60" t="s">
        <v>204</v>
      </c>
      <c r="E57" s="225">
        <v>4051403</v>
      </c>
    </row>
    <row r="58" spans="1:6" ht="24" x14ac:dyDescent="0.25">
      <c r="A58" s="60" t="s">
        <v>205</v>
      </c>
      <c r="B58" s="225">
        <v>7498001</v>
      </c>
      <c r="C58" s="60"/>
      <c r="D58" s="60" t="s">
        <v>205</v>
      </c>
      <c r="E58" s="225">
        <v>7498001</v>
      </c>
    </row>
    <row r="59" spans="1:6" ht="24" x14ac:dyDescent="0.25">
      <c r="A59" s="60" t="s">
        <v>282</v>
      </c>
      <c r="B59" s="225">
        <f>6935831</f>
        <v>6935831</v>
      </c>
      <c r="C59" s="60"/>
      <c r="D59" s="60" t="s">
        <v>282</v>
      </c>
      <c r="E59" s="225">
        <f>6935831</f>
        <v>6935831</v>
      </c>
    </row>
    <row r="60" spans="1:6" ht="24" x14ac:dyDescent="0.25">
      <c r="A60" s="60" t="s">
        <v>206</v>
      </c>
      <c r="B60" s="225">
        <v>2958964</v>
      </c>
      <c r="C60" s="60"/>
      <c r="D60" s="60" t="s">
        <v>206</v>
      </c>
      <c r="E60" s="225">
        <v>2958964</v>
      </c>
    </row>
    <row r="61" spans="1:6" ht="24" x14ac:dyDescent="0.25">
      <c r="A61" s="62" t="s">
        <v>488</v>
      </c>
      <c r="B61" s="225">
        <v>209321</v>
      </c>
      <c r="C61" s="60"/>
      <c r="D61" s="62" t="s">
        <v>488</v>
      </c>
      <c r="E61" s="225">
        <v>209321</v>
      </c>
    </row>
    <row r="62" spans="1:6" ht="24" x14ac:dyDescent="0.3">
      <c r="A62" s="51"/>
      <c r="B62" s="52"/>
      <c r="C62" s="60"/>
      <c r="D62" s="64" t="s">
        <v>469</v>
      </c>
      <c r="E62" s="229">
        <v>19944000</v>
      </c>
    </row>
    <row r="63" spans="1:6" ht="24" x14ac:dyDescent="0.3">
      <c r="A63" s="51"/>
      <c r="B63" s="52"/>
      <c r="C63" s="62"/>
      <c r="D63" s="64" t="s">
        <v>431</v>
      </c>
      <c r="E63" s="295">
        <v>10150000</v>
      </c>
      <c r="F63" s="224" t="s">
        <v>494</v>
      </c>
    </row>
    <row r="64" spans="1:6" ht="24" x14ac:dyDescent="0.3">
      <c r="A64" s="51"/>
      <c r="B64" s="52"/>
      <c r="C64" s="51"/>
      <c r="D64" s="54"/>
      <c r="E64" s="55"/>
    </row>
    <row r="65" spans="1:5" ht="24" x14ac:dyDescent="0.3">
      <c r="A65" s="51"/>
      <c r="B65" s="70">
        <f>SUM(B17:B62)</f>
        <v>130775834.08</v>
      </c>
      <c r="C65" s="51"/>
      <c r="D65" s="54"/>
      <c r="E65" s="70">
        <f>SUM(E17:E63)</f>
        <v>162501741.55000001</v>
      </c>
    </row>
    <row r="66" spans="1:5" ht="24" x14ac:dyDescent="0.3">
      <c r="A66" s="51"/>
      <c r="B66" s="51"/>
      <c r="C66" s="51"/>
      <c r="D66" s="54"/>
    </row>
    <row r="67" spans="1:5" ht="24" x14ac:dyDescent="0.3">
      <c r="A67" s="51"/>
      <c r="B67" s="51"/>
      <c r="C67" s="51"/>
      <c r="D67" s="54"/>
    </row>
    <row r="68" spans="1:5" ht="24" x14ac:dyDescent="0.3">
      <c r="A68" s="51"/>
      <c r="B68" s="51"/>
      <c r="C68" s="71"/>
      <c r="D68" s="53"/>
    </row>
    <row r="69" spans="1:5" s="54" customFormat="1" ht="24" x14ac:dyDescent="0.3">
      <c r="A69" s="51"/>
      <c r="B69" s="51"/>
      <c r="C69" s="51"/>
      <c r="D69" s="53"/>
    </row>
    <row r="70" spans="1:5" ht="31" x14ac:dyDescent="0.35">
      <c r="D70" s="30"/>
    </row>
  </sheetData>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452A-4663-EC4C-9F6D-8130C584E50F}">
  <dimension ref="A1:F64"/>
  <sheetViews>
    <sheetView topLeftCell="A44" zoomScale="105" workbookViewId="0">
      <selection activeCell="F59" sqref="F59"/>
    </sheetView>
  </sheetViews>
  <sheetFormatPr baseColWidth="10" defaultRowHeight="16" x14ac:dyDescent="0.2"/>
  <cols>
    <col min="1" max="1" width="120" style="17" customWidth="1"/>
    <col min="2" max="2" width="21.83203125" style="17" customWidth="1"/>
    <col min="3" max="3" width="10.6640625" style="17" customWidth="1"/>
    <col min="4" max="4" width="119.33203125" customWidth="1"/>
    <col min="5" max="5" width="21.5" customWidth="1"/>
  </cols>
  <sheetData>
    <row r="1" spans="1:5" ht="48" x14ac:dyDescent="0.55000000000000004">
      <c r="A1" s="23" t="s">
        <v>189</v>
      </c>
      <c r="B1" s="23"/>
    </row>
    <row r="3" spans="1:5" ht="64" x14ac:dyDescent="0.2">
      <c r="A3" s="84" t="s">
        <v>289</v>
      </c>
      <c r="B3" s="24"/>
    </row>
    <row r="5" spans="1:5" ht="43" x14ac:dyDescent="0.2">
      <c r="A5" s="25" t="s">
        <v>190</v>
      </c>
      <c r="B5" s="25"/>
    </row>
    <row r="7" spans="1:5" ht="64" x14ac:dyDescent="0.2">
      <c r="A7" s="84" t="s">
        <v>290</v>
      </c>
      <c r="B7" s="24"/>
    </row>
    <row r="8" spans="1:5" ht="96" x14ac:dyDescent="0.2">
      <c r="A8" s="84" t="s">
        <v>291</v>
      </c>
      <c r="B8" s="24"/>
    </row>
    <row r="9" spans="1:5" ht="64" x14ac:dyDescent="0.2">
      <c r="A9" s="84" t="s">
        <v>292</v>
      </c>
      <c r="B9" s="24"/>
    </row>
    <row r="11" spans="1:5" s="27" customFormat="1" x14ac:dyDescent="0.2">
      <c r="A11" s="26"/>
      <c r="B11" s="26"/>
      <c r="C11" s="26"/>
    </row>
    <row r="12" spans="1:5" ht="154" x14ac:dyDescent="0.25">
      <c r="A12" s="28" t="s">
        <v>435</v>
      </c>
      <c r="B12" s="28"/>
    </row>
    <row r="13" spans="1:5" ht="25" x14ac:dyDescent="0.3">
      <c r="A13" s="51" t="s">
        <v>187</v>
      </c>
      <c r="B13" s="52" t="s">
        <v>187</v>
      </c>
      <c r="C13" s="51"/>
      <c r="D13" s="224" t="s">
        <v>493</v>
      </c>
      <c r="E13" s="52" t="s">
        <v>278</v>
      </c>
    </row>
    <row r="14" spans="1:5" ht="24" x14ac:dyDescent="0.3">
      <c r="A14" s="51"/>
      <c r="B14" s="52"/>
      <c r="C14" s="51"/>
      <c r="D14" s="54"/>
      <c r="E14" s="55"/>
    </row>
    <row r="15" spans="1:5" ht="23" x14ac:dyDescent="0.25">
      <c r="A15" s="56" t="s">
        <v>4</v>
      </c>
      <c r="B15" s="55"/>
      <c r="C15" s="56"/>
      <c r="D15" s="56" t="s">
        <v>4</v>
      </c>
      <c r="E15" s="55"/>
    </row>
    <row r="16" spans="1:5" ht="23" x14ac:dyDescent="0.25">
      <c r="A16" s="58" t="s">
        <v>191</v>
      </c>
      <c r="B16" s="55"/>
      <c r="C16" s="58"/>
      <c r="D16" s="58" t="s">
        <v>191</v>
      </c>
      <c r="E16" s="55"/>
    </row>
    <row r="17" spans="1:5" ht="24" x14ac:dyDescent="0.25">
      <c r="A17" s="60" t="s">
        <v>192</v>
      </c>
      <c r="B17" s="262">
        <v>644746</v>
      </c>
      <c r="C17" s="60"/>
      <c r="D17" s="60" t="s">
        <v>192</v>
      </c>
      <c r="E17" s="262">
        <v>644746</v>
      </c>
    </row>
    <row r="18" spans="1:5" ht="23" x14ac:dyDescent="0.25">
      <c r="A18" s="64" t="s">
        <v>481</v>
      </c>
      <c r="B18" s="262">
        <v>3140678</v>
      </c>
      <c r="C18" s="60"/>
      <c r="D18" s="64" t="s">
        <v>481</v>
      </c>
      <c r="E18" s="262">
        <v>3140678</v>
      </c>
    </row>
    <row r="19" spans="1:5" ht="24" x14ac:dyDescent="0.25">
      <c r="A19" s="62" t="s">
        <v>436</v>
      </c>
      <c r="B19" s="267">
        <v>1213057</v>
      </c>
      <c r="C19" s="62"/>
      <c r="D19" s="62" t="s">
        <v>436</v>
      </c>
      <c r="E19" s="267">
        <v>1213057</v>
      </c>
    </row>
    <row r="20" spans="1:5" ht="24" x14ac:dyDescent="0.25">
      <c r="A20" s="62"/>
      <c r="B20" s="63"/>
      <c r="C20" s="62"/>
      <c r="D20" s="60" t="s">
        <v>437</v>
      </c>
      <c r="E20" s="268">
        <v>1698519</v>
      </c>
    </row>
    <row r="21" spans="1:5" ht="23" x14ac:dyDescent="0.25">
      <c r="A21" s="62"/>
      <c r="B21" s="63"/>
      <c r="C21" s="62"/>
      <c r="D21" s="62"/>
      <c r="E21" s="55"/>
    </row>
    <row r="22" spans="1:5" ht="23" x14ac:dyDescent="0.25">
      <c r="A22" s="56" t="s">
        <v>12</v>
      </c>
      <c r="B22" s="57"/>
      <c r="C22" s="56"/>
      <c r="D22" s="56" t="s">
        <v>12</v>
      </c>
      <c r="E22" s="55"/>
    </row>
    <row r="23" spans="1:5" ht="23" x14ac:dyDescent="0.25">
      <c r="A23" s="58" t="s">
        <v>193</v>
      </c>
      <c r="B23" s="59"/>
      <c r="C23" s="58"/>
      <c r="D23" s="58" t="s">
        <v>193</v>
      </c>
      <c r="E23" s="55"/>
    </row>
    <row r="24" spans="1:5" ht="24" x14ac:dyDescent="0.25">
      <c r="A24" s="60" t="s">
        <v>432</v>
      </c>
      <c r="B24" s="262"/>
      <c r="C24" s="58"/>
      <c r="D24" s="60" t="s">
        <v>432</v>
      </c>
      <c r="E24" s="262"/>
    </row>
    <row r="25" spans="1:5" ht="23" x14ac:dyDescent="0.25">
      <c r="A25" s="64" t="s">
        <v>194</v>
      </c>
      <c r="B25" s="262">
        <v>1873103</v>
      </c>
      <c r="C25" s="64"/>
      <c r="D25" s="64" t="s">
        <v>194</v>
      </c>
      <c r="E25" s="262">
        <v>1873103</v>
      </c>
    </row>
    <row r="26" spans="1:5" ht="24" x14ac:dyDescent="0.25">
      <c r="A26" s="64"/>
      <c r="B26" s="55"/>
      <c r="C26" s="64"/>
      <c r="D26" s="60" t="s">
        <v>207</v>
      </c>
      <c r="E26" s="264">
        <v>249897</v>
      </c>
    </row>
    <row r="27" spans="1:5" ht="23" x14ac:dyDescent="0.25">
      <c r="A27" s="58"/>
      <c r="B27" s="59"/>
      <c r="C27" s="58"/>
      <c r="D27" s="62"/>
      <c r="E27" s="55"/>
    </row>
    <row r="28" spans="1:5" ht="23" x14ac:dyDescent="0.25">
      <c r="A28" s="56" t="s">
        <v>0</v>
      </c>
      <c r="B28" s="57"/>
      <c r="C28" s="56"/>
      <c r="D28" s="56" t="s">
        <v>0</v>
      </c>
      <c r="E28" s="55"/>
    </row>
    <row r="29" spans="1:5" ht="23" x14ac:dyDescent="0.25">
      <c r="A29" s="58" t="s">
        <v>195</v>
      </c>
      <c r="B29" s="59"/>
      <c r="C29" s="58"/>
      <c r="D29" s="58" t="s">
        <v>195</v>
      </c>
      <c r="E29" s="55"/>
    </row>
    <row r="30" spans="1:5" ht="24" x14ac:dyDescent="0.25">
      <c r="A30" s="62" t="s">
        <v>280</v>
      </c>
      <c r="B30" s="262">
        <v>1797</v>
      </c>
      <c r="C30" s="60"/>
      <c r="D30" s="62" t="s">
        <v>280</v>
      </c>
      <c r="E30" s="262">
        <v>1797</v>
      </c>
    </row>
    <row r="31" spans="1:5" ht="24" x14ac:dyDescent="0.25">
      <c r="A31" s="60" t="s">
        <v>196</v>
      </c>
      <c r="B31" s="262">
        <v>355885</v>
      </c>
      <c r="C31" s="60"/>
      <c r="D31" s="60" t="s">
        <v>196</v>
      </c>
      <c r="E31" s="262">
        <v>355885</v>
      </c>
    </row>
    <row r="32" spans="1:5" ht="24" x14ac:dyDescent="0.25">
      <c r="A32" s="60" t="s">
        <v>197</v>
      </c>
      <c r="B32" s="263">
        <v>9635318</v>
      </c>
      <c r="C32" s="62"/>
      <c r="D32" s="60" t="s">
        <v>197</v>
      </c>
      <c r="E32" s="263">
        <v>9635318</v>
      </c>
    </row>
    <row r="33" spans="1:5" ht="23" x14ac:dyDescent="0.25">
      <c r="A33" s="62"/>
      <c r="B33" s="57"/>
      <c r="C33" s="56"/>
      <c r="D33" s="62"/>
      <c r="E33" s="55"/>
    </row>
    <row r="34" spans="1:5" ht="23" x14ac:dyDescent="0.25">
      <c r="A34" s="56" t="s">
        <v>198</v>
      </c>
      <c r="B34" s="57"/>
      <c r="C34" s="56"/>
      <c r="D34" s="56" t="s">
        <v>198</v>
      </c>
      <c r="E34" s="55"/>
    </row>
    <row r="35" spans="1:5" ht="23" x14ac:dyDescent="0.25">
      <c r="A35" s="58" t="s">
        <v>199</v>
      </c>
      <c r="B35" s="59"/>
      <c r="C35" s="58"/>
      <c r="D35" s="58" t="s">
        <v>199</v>
      </c>
      <c r="E35" s="55"/>
    </row>
    <row r="36" spans="1:5" ht="23" x14ac:dyDescent="0.25">
      <c r="A36" s="64" t="s">
        <v>482</v>
      </c>
      <c r="B36" s="262">
        <v>8500000</v>
      </c>
      <c r="C36" s="60"/>
      <c r="D36" s="64" t="s">
        <v>482</v>
      </c>
      <c r="E36" s="262">
        <v>8500000</v>
      </c>
    </row>
    <row r="37" spans="1:5" ht="23" x14ac:dyDescent="0.25">
      <c r="A37" s="64" t="s">
        <v>465</v>
      </c>
      <c r="B37" s="269"/>
      <c r="C37" s="62"/>
      <c r="D37" s="64" t="s">
        <v>465</v>
      </c>
      <c r="E37" s="269"/>
    </row>
    <row r="38" spans="1:5" ht="23" x14ac:dyDescent="0.25">
      <c r="A38" s="56"/>
      <c r="B38" s="57"/>
      <c r="C38" s="56"/>
      <c r="D38" s="67"/>
      <c r="E38" s="55"/>
    </row>
    <row r="39" spans="1:5" ht="23" x14ac:dyDescent="0.25">
      <c r="A39" s="56" t="s">
        <v>1</v>
      </c>
      <c r="B39" s="57"/>
      <c r="C39" s="56"/>
      <c r="D39" s="56" t="s">
        <v>1</v>
      </c>
      <c r="E39" s="55"/>
    </row>
    <row r="40" spans="1:5" ht="23" x14ac:dyDescent="0.25">
      <c r="A40" s="67" t="s">
        <v>200</v>
      </c>
      <c r="B40" s="68"/>
      <c r="C40" s="67"/>
      <c r="D40" s="67" t="s">
        <v>200</v>
      </c>
      <c r="E40" s="55"/>
    </row>
    <row r="41" spans="1:5" ht="23" x14ac:dyDescent="0.25">
      <c r="A41" s="64" t="s">
        <v>466</v>
      </c>
      <c r="B41" s="225">
        <v>792547</v>
      </c>
      <c r="C41" s="266"/>
      <c r="D41" s="64" t="s">
        <v>466</v>
      </c>
      <c r="E41" s="225">
        <v>792547</v>
      </c>
    </row>
    <row r="42" spans="1:5" ht="24" x14ac:dyDescent="0.25">
      <c r="A42" s="60" t="s">
        <v>425</v>
      </c>
      <c r="B42" s="225">
        <v>362275</v>
      </c>
      <c r="C42" s="266"/>
      <c r="D42" s="60" t="s">
        <v>425</v>
      </c>
      <c r="E42" s="225">
        <v>362275</v>
      </c>
    </row>
    <row r="43" spans="1:5" ht="24" x14ac:dyDescent="0.25">
      <c r="A43" s="60" t="s">
        <v>201</v>
      </c>
      <c r="B43" s="225">
        <v>4905527</v>
      </c>
      <c r="C43" s="60"/>
      <c r="D43" s="60" t="s">
        <v>201</v>
      </c>
      <c r="E43" s="225">
        <v>4905527</v>
      </c>
    </row>
    <row r="44" spans="1:5" ht="23" x14ac:dyDescent="0.25">
      <c r="A44" s="64" t="s">
        <v>468</v>
      </c>
      <c r="B44" s="225">
        <v>2523633</v>
      </c>
      <c r="C44" s="60"/>
      <c r="D44" s="64" t="s">
        <v>468</v>
      </c>
      <c r="E44" s="225">
        <v>2523633</v>
      </c>
    </row>
    <row r="45" spans="1:5" ht="23" x14ac:dyDescent="0.25">
      <c r="A45" s="64" t="s">
        <v>483</v>
      </c>
      <c r="B45" s="225">
        <v>5478962</v>
      </c>
      <c r="C45" s="60"/>
      <c r="D45" s="64" t="s">
        <v>483</v>
      </c>
      <c r="E45" s="225">
        <v>5478962</v>
      </c>
    </row>
    <row r="46" spans="1:5" ht="24" x14ac:dyDescent="0.25">
      <c r="A46" s="60" t="s">
        <v>476</v>
      </c>
      <c r="B46" s="225">
        <v>16996724</v>
      </c>
      <c r="C46" s="60"/>
      <c r="D46" s="60" t="s">
        <v>476</v>
      </c>
      <c r="E46" s="225">
        <v>16996724</v>
      </c>
    </row>
    <row r="47" spans="1:5" ht="24" x14ac:dyDescent="0.25">
      <c r="A47" s="60" t="s">
        <v>192</v>
      </c>
      <c r="B47" s="225">
        <v>4203051</v>
      </c>
      <c r="C47" s="60"/>
      <c r="D47" s="60" t="s">
        <v>192</v>
      </c>
      <c r="E47" s="225">
        <v>4203051</v>
      </c>
    </row>
    <row r="48" spans="1:5" ht="23" x14ac:dyDescent="0.25">
      <c r="A48" s="64" t="s">
        <v>418</v>
      </c>
      <c r="B48" s="225">
        <v>185385</v>
      </c>
      <c r="C48" s="60"/>
      <c r="D48" s="64" t="s">
        <v>418</v>
      </c>
      <c r="E48" s="225">
        <v>185385</v>
      </c>
    </row>
    <row r="49" spans="1:6" ht="24" x14ac:dyDescent="0.25">
      <c r="A49" s="60" t="s">
        <v>202</v>
      </c>
      <c r="B49" s="225">
        <v>4379682</v>
      </c>
      <c r="C49" s="60"/>
      <c r="D49" s="60" t="s">
        <v>202</v>
      </c>
      <c r="E49" s="225">
        <v>4379682</v>
      </c>
    </row>
    <row r="50" spans="1:6" ht="24" x14ac:dyDescent="0.25">
      <c r="A50" s="60" t="s">
        <v>489</v>
      </c>
      <c r="B50" s="225">
        <v>12685229</v>
      </c>
      <c r="C50" s="60"/>
      <c r="D50" s="60" t="s">
        <v>489</v>
      </c>
      <c r="E50" s="225">
        <v>12685229</v>
      </c>
    </row>
    <row r="51" spans="1:6" ht="24" x14ac:dyDescent="0.25">
      <c r="A51" s="60" t="s">
        <v>203</v>
      </c>
      <c r="B51" s="225">
        <v>18579191</v>
      </c>
      <c r="C51" s="60"/>
      <c r="D51" s="60" t="s">
        <v>203</v>
      </c>
      <c r="E51" s="225">
        <v>18579191</v>
      </c>
    </row>
    <row r="52" spans="1:6" ht="24" x14ac:dyDescent="0.25">
      <c r="A52" s="60" t="s">
        <v>204</v>
      </c>
      <c r="B52" s="225">
        <v>4324356</v>
      </c>
      <c r="C52" s="60"/>
      <c r="D52" s="60" t="s">
        <v>204</v>
      </c>
      <c r="E52" s="225">
        <v>4324356</v>
      </c>
    </row>
    <row r="53" spans="1:6" ht="24" x14ac:dyDescent="0.25">
      <c r="A53" s="60" t="s">
        <v>205</v>
      </c>
      <c r="B53" s="225">
        <v>7875798</v>
      </c>
      <c r="C53" s="60"/>
      <c r="D53" s="60" t="s">
        <v>205</v>
      </c>
      <c r="E53" s="225">
        <v>7875798</v>
      </c>
    </row>
    <row r="54" spans="1:6" ht="24" x14ac:dyDescent="0.25">
      <c r="A54" s="60" t="s">
        <v>282</v>
      </c>
      <c r="B54" s="225">
        <v>7951227</v>
      </c>
      <c r="C54" s="60"/>
      <c r="D54" s="60" t="s">
        <v>282</v>
      </c>
      <c r="E54" s="225">
        <v>7951227</v>
      </c>
    </row>
    <row r="55" spans="1:6" ht="24" x14ac:dyDescent="0.25">
      <c r="A55" s="60" t="s">
        <v>206</v>
      </c>
      <c r="B55" s="225">
        <v>3921364</v>
      </c>
      <c r="C55" s="60"/>
      <c r="D55" s="60" t="s">
        <v>206</v>
      </c>
      <c r="E55" s="225">
        <v>3921364</v>
      </c>
    </row>
    <row r="56" spans="1:6" ht="24" x14ac:dyDescent="0.3">
      <c r="A56" s="51"/>
      <c r="B56" s="52"/>
      <c r="C56" s="60"/>
      <c r="D56" s="64" t="s">
        <v>469</v>
      </c>
      <c r="E56" s="229">
        <v>21704578</v>
      </c>
    </row>
    <row r="57" spans="1:6" ht="24" x14ac:dyDescent="0.3">
      <c r="A57" s="51"/>
      <c r="B57" s="52"/>
      <c r="C57" s="62"/>
      <c r="D57" s="64" t="s">
        <v>431</v>
      </c>
      <c r="E57" s="295">
        <v>10150000</v>
      </c>
      <c r="F57" s="224" t="s">
        <v>494</v>
      </c>
    </row>
    <row r="58" spans="1:6" ht="24" x14ac:dyDescent="0.3">
      <c r="A58" s="51"/>
      <c r="B58" s="52"/>
      <c r="C58" s="51"/>
      <c r="D58" s="54"/>
      <c r="E58" s="55"/>
    </row>
    <row r="59" spans="1:6" ht="24" x14ac:dyDescent="0.3">
      <c r="A59" s="51"/>
      <c r="B59" s="70">
        <f>SUM(B17:B56)</f>
        <v>120529535</v>
      </c>
      <c r="C59" s="51"/>
      <c r="D59" s="54"/>
      <c r="E59" s="70">
        <f>SUM(E17:E57)</f>
        <v>154332529</v>
      </c>
    </row>
    <row r="60" spans="1:6" ht="24" x14ac:dyDescent="0.3">
      <c r="A60" s="51"/>
      <c r="B60" s="51"/>
      <c r="C60" s="51"/>
      <c r="D60" s="54"/>
    </row>
    <row r="61" spans="1:6" ht="24" x14ac:dyDescent="0.3">
      <c r="A61" s="51"/>
      <c r="B61" s="51"/>
      <c r="C61" s="51"/>
      <c r="D61" s="54"/>
    </row>
    <row r="62" spans="1:6" ht="24" x14ac:dyDescent="0.3">
      <c r="A62" s="51"/>
      <c r="B62" s="51"/>
      <c r="C62" s="71"/>
      <c r="D62" s="53"/>
    </row>
    <row r="63" spans="1:6" s="54" customFormat="1" ht="24" x14ac:dyDescent="0.3">
      <c r="A63" s="51"/>
      <c r="B63" s="51"/>
      <c r="C63" s="51"/>
      <c r="D63" s="53"/>
    </row>
    <row r="64" spans="1:6" ht="31" x14ac:dyDescent="0.35">
      <c r="D64" s="30"/>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PSD Budget History</vt:lpstr>
      <vt:lpstr>R&amp;A Definitions Applied to 2011</vt:lpstr>
      <vt:lpstr>R&amp;A Definitions Applied to 2012</vt:lpstr>
      <vt:lpstr>R&amp;A Definitions Applied to 2013</vt:lpstr>
      <vt:lpstr>R&amp;A Definitions Applied to 2014</vt:lpstr>
      <vt:lpstr>R&amp;A Definitions Applied to 2015</vt:lpstr>
      <vt:lpstr>R&amp;A Definitions Applied to 2016</vt:lpstr>
      <vt:lpstr>R&amp;A Definitions Applied to 2017</vt:lpstr>
      <vt:lpstr>R&amp;A Definitions Applied to 2018</vt:lpstr>
      <vt:lpstr>R&amp;A Definitions Applied to 2019</vt:lpstr>
      <vt:lpstr>R&amp;A Definitions Applied to 2020</vt:lpstr>
      <vt:lpstr>R&amp;A Definitions Applied to 2021</vt:lpstr>
      <vt:lpstr>R&amp;A Definitions Applied to 2022</vt:lpstr>
      <vt:lpstr>R&amp;A Definitions Applied to 2023</vt:lpstr>
      <vt:lpstr>R&amp;A Definitions Applied to 2024</vt:lpstr>
      <vt:lpstr>R&amp;A Definitions Applied to 2025</vt:lpstr>
      <vt:lpstr>'R&amp;A Definitions Applied to 2011'!Print_Area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Sykes</dc:creator>
  <cp:lastModifiedBy>Mark Sykes</cp:lastModifiedBy>
  <dcterms:created xsi:type="dcterms:W3CDTF">2021-02-17T21:40:01Z</dcterms:created>
  <dcterms:modified xsi:type="dcterms:W3CDTF">2026-09-01T17:13:17Z</dcterms:modified>
</cp:coreProperties>
</file>