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ykes/NASA/R_A/REPORT_PLANETARY_RA_2011_2025/"/>
    </mc:Choice>
  </mc:AlternateContent>
  <xr:revisionPtr revIDLastSave="0" documentId="13_ncr:1_{36623068-A4FF-2249-BBDC-C20F98EB277C}" xr6:coauthVersionLast="47" xr6:coauthVersionMax="47" xr10:uidLastSave="{00000000-0000-0000-0000-000000000000}"/>
  <bookViews>
    <workbookView xWindow="800" yWindow="2040" windowWidth="39780" windowHeight="16940" xr2:uid="{037A6C4C-B9A0-6B4A-A8E6-AFCD8CDD247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9" i="1" l="1"/>
  <c r="H18" i="1"/>
  <c r="E5" i="1" l="1"/>
  <c r="E6" i="1" s="1"/>
  <c r="E7" i="1" s="1"/>
  <c r="E8" i="1" s="1"/>
  <c r="E9" i="1" s="1"/>
  <c r="E10" i="1" s="1"/>
  <c r="E11" i="1" s="1"/>
  <c r="E12" i="1" s="1"/>
  <c r="E13" i="1" s="1"/>
  <c r="E4" i="1"/>
  <c r="C4" i="1"/>
  <c r="C5" i="1"/>
  <c r="C6" i="1" s="1"/>
  <c r="C7" i="1" s="1"/>
  <c r="C8" i="1" s="1"/>
  <c r="C9" i="1" s="1"/>
  <c r="C10" i="1" s="1"/>
  <c r="C11" i="1" s="1"/>
  <c r="C12" i="1" s="1"/>
  <c r="C13" i="1" s="1"/>
  <c r="G16" i="1" l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G2" i="1"/>
</calcChain>
</file>

<file path=xl/sharedStrings.xml><?xml version="1.0" encoding="utf-8"?>
<sst xmlns="http://schemas.openxmlformats.org/spreadsheetml/2006/main" count="7" uniqueCount="6">
  <si>
    <t>10% PSD</t>
  </si>
  <si>
    <t>PSD</t>
  </si>
  <si>
    <t>R&amp;A</t>
  </si>
  <si>
    <t>2nd Decadal Rec</t>
  </si>
  <si>
    <t>R&amp;A + PCP/NAI/NLSI/SSERVI</t>
  </si>
  <si>
    <t>NASA Infl. Factor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</si>
</sst>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3" fontId="1" fillId="0" borderId="0" xfId="0" applyNumberFormat="1" applyFont="1"/>
    <xf numFmtId="3" fontId="0" fillId="0" borderId="0" xfId="0" applyNumberFormat="1" applyAlignment="1">
      <alignment horizontal="right"/>
    </xf>
    <xf numFmtId="3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accent1"/>
              </a:solidFill>
              <a:ln w="9525">
                <a:noFill/>
              </a:ln>
              <a:effectLst/>
            </c:spPr>
          </c:marker>
          <c:xVal>
            <c:numRef>
              <c:f>Sheet1!$A$2:$A$16</c:f>
              <c:numCache>
                <c:formatCode>General</c:formatCode>
                <c:ptCount val="15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</c:numCache>
            </c:numRef>
          </c:xVal>
          <c:yVal>
            <c:numRef>
              <c:f>Sheet1!$B$2:$B$16</c:f>
              <c:numCache>
                <c:formatCode>#,##0</c:formatCode>
                <c:ptCount val="15"/>
                <c:pt idx="0">
                  <c:v>132964000</c:v>
                </c:pt>
                <c:pt idx="1">
                  <c:v>128853000</c:v>
                </c:pt>
                <c:pt idx="2">
                  <c:v>119053231</c:v>
                </c:pt>
                <c:pt idx="3">
                  <c:v>123474739</c:v>
                </c:pt>
                <c:pt idx="4">
                  <c:v>130594281</c:v>
                </c:pt>
                <c:pt idx="5">
                  <c:v>138135124</c:v>
                </c:pt>
                <c:pt idx="6">
                  <c:v>130775834</c:v>
                </c:pt>
                <c:pt idx="7">
                  <c:v>120529535</c:v>
                </c:pt>
                <c:pt idx="8">
                  <c:v>122363013</c:v>
                </c:pt>
                <c:pt idx="9">
                  <c:v>129635388</c:v>
                </c:pt>
                <c:pt idx="10">
                  <c:v>143499490</c:v>
                </c:pt>
                <c:pt idx="11">
                  <c:v>149584042</c:v>
                </c:pt>
                <c:pt idx="12">
                  <c:v>136537481</c:v>
                </c:pt>
                <c:pt idx="13">
                  <c:v>145591225</c:v>
                </c:pt>
                <c:pt idx="14">
                  <c:v>144339701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F75-AD42-928D-AC7E66A63F3F}"/>
            </c:ext>
          </c:extLst>
        </c:ser>
        <c:ser>
          <c:idx val="1"/>
          <c:order val="1"/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rgbClr val="00B050"/>
              </a:solidFill>
              <a:ln w="6350">
                <a:solidFill>
                  <a:srgbClr val="00B050"/>
                </a:solidFill>
              </a:ln>
              <a:effectLst/>
            </c:spPr>
          </c:marker>
          <c:xVal>
            <c:numRef>
              <c:f>Sheet1!$A$4:$A$13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xVal>
          <c:yVal>
            <c:numRef>
              <c:f>Sheet1!$C$4:$C$13</c:f>
              <c:numCache>
                <c:formatCode>#,##0</c:formatCode>
                <c:ptCount val="10"/>
                <c:pt idx="0">
                  <c:v>139612200</c:v>
                </c:pt>
                <c:pt idx="1">
                  <c:v>143800565.99999997</c:v>
                </c:pt>
                <c:pt idx="2">
                  <c:v>148833585.80999994</c:v>
                </c:pt>
                <c:pt idx="3">
                  <c:v>154042761.31334993</c:v>
                </c:pt>
                <c:pt idx="4">
                  <c:v>158201915.86881036</c:v>
                </c:pt>
                <c:pt idx="5">
                  <c:v>163897184.8400875</c:v>
                </c:pt>
                <c:pt idx="6">
                  <c:v>170453072.23369098</c:v>
                </c:pt>
                <c:pt idx="7">
                  <c:v>176248476.68963644</c:v>
                </c:pt>
                <c:pt idx="8">
                  <c:v>182769670.32715297</c:v>
                </c:pt>
                <c:pt idx="9">
                  <c:v>192456462.85449207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F75-AD42-928D-AC7E66A63F3F}"/>
            </c:ext>
          </c:extLst>
        </c:ser>
        <c:ser>
          <c:idx val="2"/>
          <c:order val="2"/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rgbClr val="FFC000"/>
              </a:solidFill>
              <a:ln w="3175">
                <a:solidFill>
                  <a:srgbClr val="FFC000"/>
                </a:solidFill>
              </a:ln>
              <a:effectLst/>
            </c:spPr>
          </c:marker>
          <c:xVal>
            <c:numRef>
              <c:f>Sheet1!$A$14:$A$16</c:f>
              <c:numCache>
                <c:formatCode>General</c:formatCode>
                <c:ptCount val="3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</c:numCache>
            </c:numRef>
          </c:xVal>
          <c:yVal>
            <c:numRef>
              <c:f>Sheet1!$G$14:$G$16</c:f>
              <c:numCache>
                <c:formatCode>#,##0</c:formatCode>
                <c:ptCount val="3"/>
                <c:pt idx="0">
                  <c:v>321650000</c:v>
                </c:pt>
                <c:pt idx="1">
                  <c:v>276430000</c:v>
                </c:pt>
                <c:pt idx="2">
                  <c:v>272770000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EF75-AD42-928D-AC7E66A63F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7794800"/>
        <c:axId val="407355344"/>
      </c:scatterChart>
      <c:valAx>
        <c:axId val="4077948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Fiscal 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7355344"/>
        <c:crosses val="autoZero"/>
        <c:crossBetween val="midCat"/>
      </c:valAx>
      <c:valAx>
        <c:axId val="4073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Funding Level (Dollars)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77948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accent1"/>
              </a:solidFill>
              <a:ln w="9525">
                <a:noFill/>
              </a:ln>
              <a:effectLst/>
            </c:spPr>
          </c:marker>
          <c:xVal>
            <c:numRef>
              <c:f>Sheet1!$A$2:$A$16</c:f>
              <c:numCache>
                <c:formatCode>General</c:formatCode>
                <c:ptCount val="15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</c:numCache>
            </c:numRef>
          </c:xVal>
          <c:yVal>
            <c:numRef>
              <c:f>Sheet1!$D$2:$D$16</c:f>
              <c:numCache>
                <c:formatCode>#,##0</c:formatCode>
                <c:ptCount val="15"/>
                <c:pt idx="0">
                  <c:v>170693000</c:v>
                </c:pt>
                <c:pt idx="1">
                  <c:v>165037000</c:v>
                </c:pt>
                <c:pt idx="2">
                  <c:v>153395939</c:v>
                </c:pt>
                <c:pt idx="3">
                  <c:v>154431239</c:v>
                </c:pt>
                <c:pt idx="4">
                  <c:v>163078066</c:v>
                </c:pt>
                <c:pt idx="5">
                  <c:v>170993647</c:v>
                </c:pt>
                <c:pt idx="6">
                  <c:v>162501742</c:v>
                </c:pt>
                <c:pt idx="7">
                  <c:v>154332529</c:v>
                </c:pt>
                <c:pt idx="8">
                  <c:v>154325357</c:v>
                </c:pt>
                <c:pt idx="9">
                  <c:v>161648679</c:v>
                </c:pt>
                <c:pt idx="10">
                  <c:v>174717577</c:v>
                </c:pt>
                <c:pt idx="11">
                  <c:v>181144635</c:v>
                </c:pt>
                <c:pt idx="12">
                  <c:v>153729432</c:v>
                </c:pt>
                <c:pt idx="13">
                  <c:v>161603855</c:v>
                </c:pt>
                <c:pt idx="14">
                  <c:v>157765589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A9C-6247-BBE9-81763096F8F3}"/>
            </c:ext>
          </c:extLst>
        </c:ser>
        <c:ser>
          <c:idx val="1"/>
          <c:order val="1"/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rgbClr val="00B050"/>
              </a:solidFill>
              <a:ln w="6350">
                <a:solidFill>
                  <a:srgbClr val="00B050"/>
                </a:solidFill>
              </a:ln>
              <a:effectLst/>
            </c:spPr>
          </c:marker>
          <c:xVal>
            <c:numRef>
              <c:f>Sheet1!$A$4:$A$13</c:f>
              <c:numCache>
                <c:formatCode>General</c:formatCode>
                <c:ptCount val="1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</c:numCache>
            </c:numRef>
          </c:xVal>
          <c:yVal>
            <c:numRef>
              <c:f>Sheet1!$E$4:$E$13</c:f>
              <c:numCache>
                <c:formatCode>#,##0</c:formatCode>
                <c:ptCount val="10"/>
                <c:pt idx="0">
                  <c:v>179227650</c:v>
                </c:pt>
                <c:pt idx="1">
                  <c:v>184604479.49999997</c:v>
                </c:pt>
                <c:pt idx="2">
                  <c:v>191065636.28249997</c:v>
                </c:pt>
                <c:pt idx="3">
                  <c:v>197752933.55238745</c:v>
                </c:pt>
                <c:pt idx="4">
                  <c:v>203092262.75830188</c:v>
                </c:pt>
                <c:pt idx="5">
                  <c:v>210403584.2176007</c:v>
                </c:pt>
                <c:pt idx="6">
                  <c:v>218819727.58630469</c:v>
                </c:pt>
                <c:pt idx="7">
                  <c:v>226259598.32423902</c:v>
                </c:pt>
                <c:pt idx="8">
                  <c:v>234631203.46223584</c:v>
                </c:pt>
                <c:pt idx="9">
                  <c:v>247066657.24573433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A9C-6247-BBE9-81763096F8F3}"/>
            </c:ext>
          </c:extLst>
        </c:ser>
        <c:ser>
          <c:idx val="2"/>
          <c:order val="2"/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rgbClr val="FFC000"/>
              </a:solidFill>
              <a:ln w="3175">
                <a:solidFill>
                  <a:srgbClr val="FFC000"/>
                </a:solidFill>
              </a:ln>
              <a:effectLst/>
            </c:spPr>
          </c:marker>
          <c:xVal>
            <c:numRef>
              <c:f>Sheet1!$A$14:$A$16</c:f>
              <c:numCache>
                <c:formatCode>General</c:formatCode>
                <c:ptCount val="3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</c:numCache>
            </c:numRef>
          </c:xVal>
          <c:yVal>
            <c:numRef>
              <c:f>Sheet1!$G$14:$G$16</c:f>
              <c:numCache>
                <c:formatCode>#,##0</c:formatCode>
                <c:ptCount val="3"/>
                <c:pt idx="0">
                  <c:v>321650000</c:v>
                </c:pt>
                <c:pt idx="1">
                  <c:v>276430000</c:v>
                </c:pt>
                <c:pt idx="2">
                  <c:v>272770000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A9C-6247-BBE9-81763096F8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7794800"/>
        <c:axId val="407355344"/>
      </c:scatterChart>
      <c:valAx>
        <c:axId val="4077948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Fiscal 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7355344"/>
        <c:crosses val="autoZero"/>
        <c:crossBetween val="midCat"/>
      </c:valAx>
      <c:valAx>
        <c:axId val="4073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Funding Level (Dollars)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77948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825501</xdr:colOff>
      <xdr:row>0</xdr:row>
      <xdr:rowOff>190500</xdr:rowOff>
    </xdr:from>
    <xdr:to>
      <xdr:col>14</xdr:col>
      <xdr:colOff>368301</xdr:colOff>
      <xdr:row>14</xdr:row>
      <xdr:rowOff>88900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BF83794-77D6-4A61-5CBB-5BE4D4237F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16</xdr:row>
      <xdr:rowOff>0</xdr:rowOff>
    </xdr:from>
    <xdr:to>
      <xdr:col>14</xdr:col>
      <xdr:colOff>372534</xdr:colOff>
      <xdr:row>29</xdr:row>
      <xdr:rowOff>101600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EB0008D3-08D5-324D-A710-7510E647B5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86D77-1B06-5C47-89A9-1F86BCC61F5E}">
  <dimension ref="A1:K19"/>
  <sheetViews>
    <sheetView tabSelected="1" zoomScale="150" zoomScaleNormal="150" workbookViewId="0">
      <selection activeCell="I19" sqref="I19"/>
    </sheetView>
  </sheetViews>
  <sheetFormatPr baseColWidth="10" defaultRowHeight="16" x14ac:dyDescent="0.2"/>
  <cols>
    <col min="2" max="2" width="13.83203125" customWidth="1"/>
    <col min="3" max="3" width="14.33203125" customWidth="1"/>
    <col min="4" max="4" width="24.6640625" style="1" customWidth="1"/>
    <col min="5" max="5" width="15.33203125" style="1" customWidth="1"/>
    <col min="6" max="6" width="18.1640625" customWidth="1"/>
    <col min="7" max="7" width="18" customWidth="1"/>
    <col min="10" max="11" width="11.1640625" bestFit="1" customWidth="1"/>
  </cols>
  <sheetData>
    <row r="1" spans="1:11" x14ac:dyDescent="0.2">
      <c r="B1" t="s">
        <v>2</v>
      </c>
      <c r="C1" t="s">
        <v>3</v>
      </c>
      <c r="D1" s="1" t="s">
        <v>4</v>
      </c>
      <c r="E1" t="s">
        <v>3</v>
      </c>
      <c r="F1" t="s">
        <v>1</v>
      </c>
      <c r="G1" t="s">
        <v>0</v>
      </c>
      <c r="H1" t="s">
        <v>5</v>
      </c>
    </row>
    <row r="2" spans="1:11" x14ac:dyDescent="0.2">
      <c r="A2">
        <v>2011</v>
      </c>
      <c r="B2" s="1">
        <v>132964000</v>
      </c>
      <c r="C2" s="1"/>
      <c r="D2" s="1">
        <v>170693000</v>
      </c>
      <c r="F2" s="2">
        <v>1450800000</v>
      </c>
      <c r="G2" s="1">
        <f>0.1*F2</f>
        <v>145080000</v>
      </c>
      <c r="H2">
        <v>1.016</v>
      </c>
      <c r="I2" s="1"/>
      <c r="J2" s="1"/>
      <c r="K2" s="1"/>
    </row>
    <row r="3" spans="1:11" x14ac:dyDescent="0.2">
      <c r="A3">
        <v>2012</v>
      </c>
      <c r="B3" s="1">
        <v>128853000</v>
      </c>
      <c r="C3" s="1"/>
      <c r="D3" s="1">
        <v>165037000</v>
      </c>
      <c r="F3" s="1">
        <v>1501400000</v>
      </c>
      <c r="G3" s="1">
        <f t="shared" ref="G3:G16" si="0">0.1*F3</f>
        <v>150140000</v>
      </c>
      <c r="H3">
        <v>1.0109999999999999</v>
      </c>
      <c r="I3" s="1"/>
      <c r="J3" s="1"/>
      <c r="K3" s="1"/>
    </row>
    <row r="4" spans="1:11" x14ac:dyDescent="0.2">
      <c r="A4">
        <v>2013</v>
      </c>
      <c r="B4" s="1">
        <v>119053231</v>
      </c>
      <c r="C4" s="1">
        <f>1.05*B2</f>
        <v>139612200</v>
      </c>
      <c r="D4" s="1">
        <v>153395939</v>
      </c>
      <c r="E4" s="1">
        <f>1.05*D2</f>
        <v>179227650</v>
      </c>
      <c r="F4" s="1">
        <v>1247600000</v>
      </c>
      <c r="G4" s="1">
        <f t="shared" si="0"/>
        <v>124760000</v>
      </c>
      <c r="H4">
        <v>1.0149999999999999</v>
      </c>
      <c r="I4" s="1"/>
      <c r="J4" s="1"/>
      <c r="K4" s="1"/>
    </row>
    <row r="5" spans="1:11" x14ac:dyDescent="0.2">
      <c r="A5">
        <v>2014</v>
      </c>
      <c r="B5" s="1">
        <v>123474739</v>
      </c>
      <c r="C5" s="1">
        <f>C4*(H4+0.015)</f>
        <v>143800565.99999997</v>
      </c>
      <c r="D5" s="1">
        <v>154431239</v>
      </c>
      <c r="E5" s="1">
        <f>E4*(H4+0.015)</f>
        <v>184604479.49999997</v>
      </c>
      <c r="F5" s="1">
        <v>1345700000</v>
      </c>
      <c r="G5" s="1">
        <f t="shared" si="0"/>
        <v>134570000</v>
      </c>
      <c r="H5">
        <v>1.02</v>
      </c>
      <c r="I5" s="1"/>
      <c r="J5" s="1"/>
      <c r="K5" s="1"/>
    </row>
    <row r="6" spans="1:11" x14ac:dyDescent="0.2">
      <c r="A6">
        <v>2015</v>
      </c>
      <c r="B6" s="1">
        <v>130594281</v>
      </c>
      <c r="C6" s="1">
        <f t="shared" ref="C6:C13" si="1">C5*(H5+0.015)</f>
        <v>148833585.80999994</v>
      </c>
      <c r="D6" s="1">
        <v>163078066</v>
      </c>
      <c r="E6" s="1">
        <f t="shared" ref="E6:E13" si="2">E5*(H5+0.015)</f>
        <v>191065636.28249997</v>
      </c>
      <c r="F6" s="1">
        <v>1446700000</v>
      </c>
      <c r="G6" s="1">
        <f t="shared" si="0"/>
        <v>144670000</v>
      </c>
      <c r="H6">
        <v>1.02</v>
      </c>
      <c r="I6" s="1"/>
      <c r="J6" s="1"/>
      <c r="K6" s="1"/>
    </row>
    <row r="7" spans="1:11" x14ac:dyDescent="0.2">
      <c r="A7">
        <v>2016</v>
      </c>
      <c r="B7" s="1">
        <v>138135124</v>
      </c>
      <c r="C7" s="1">
        <f t="shared" si="1"/>
        <v>154042761.31334993</v>
      </c>
      <c r="D7" s="1">
        <v>170993647</v>
      </c>
      <c r="E7" s="1">
        <f t="shared" si="2"/>
        <v>197752933.55238745</v>
      </c>
      <c r="F7" s="1">
        <v>1628000000</v>
      </c>
      <c r="G7" s="1">
        <f t="shared" si="0"/>
        <v>162800000</v>
      </c>
      <c r="H7">
        <v>1.012</v>
      </c>
      <c r="J7" s="1"/>
      <c r="K7" s="1"/>
    </row>
    <row r="8" spans="1:11" x14ac:dyDescent="0.2">
      <c r="A8">
        <v>2017</v>
      </c>
      <c r="B8" s="1">
        <v>130775834</v>
      </c>
      <c r="C8" s="1">
        <f t="shared" si="1"/>
        <v>158201915.86881036</v>
      </c>
      <c r="D8" s="1">
        <v>162501742</v>
      </c>
      <c r="E8" s="1">
        <f t="shared" si="2"/>
        <v>203092262.75830188</v>
      </c>
      <c r="F8" s="1">
        <v>1827500000</v>
      </c>
      <c r="G8" s="1">
        <f t="shared" si="0"/>
        <v>182750000</v>
      </c>
      <c r="H8">
        <v>1.0209999999999999</v>
      </c>
      <c r="J8" s="1"/>
      <c r="K8" s="1"/>
    </row>
    <row r="9" spans="1:11" x14ac:dyDescent="0.2">
      <c r="A9">
        <v>2018</v>
      </c>
      <c r="B9" s="1">
        <v>120529535</v>
      </c>
      <c r="C9" s="1">
        <f t="shared" si="1"/>
        <v>163897184.8400875</v>
      </c>
      <c r="D9" s="1">
        <v>154332529</v>
      </c>
      <c r="E9" s="1">
        <f t="shared" si="2"/>
        <v>210403584.2176007</v>
      </c>
      <c r="F9" s="1">
        <v>2217900000</v>
      </c>
      <c r="G9" s="1">
        <f t="shared" si="0"/>
        <v>221790000</v>
      </c>
      <c r="H9">
        <v>1.0249999999999999</v>
      </c>
      <c r="J9" s="1"/>
      <c r="K9" s="1"/>
    </row>
    <row r="10" spans="1:11" x14ac:dyDescent="0.2">
      <c r="A10">
        <v>2019</v>
      </c>
      <c r="B10" s="1">
        <v>122363013</v>
      </c>
      <c r="C10" s="1">
        <f t="shared" si="1"/>
        <v>170453072.23369098</v>
      </c>
      <c r="D10" s="1">
        <v>154325357</v>
      </c>
      <c r="E10" s="1">
        <f t="shared" si="2"/>
        <v>218819727.58630469</v>
      </c>
      <c r="F10" s="1">
        <v>2746700000</v>
      </c>
      <c r="G10" s="1">
        <f t="shared" si="0"/>
        <v>274670000</v>
      </c>
      <c r="H10">
        <v>1.0189999999999999</v>
      </c>
      <c r="J10" s="1"/>
      <c r="K10" s="1"/>
    </row>
    <row r="11" spans="1:11" x14ac:dyDescent="0.2">
      <c r="A11">
        <v>2020</v>
      </c>
      <c r="B11" s="1">
        <v>129635388</v>
      </c>
      <c r="C11" s="1">
        <f t="shared" si="1"/>
        <v>176248476.68963644</v>
      </c>
      <c r="D11" s="1">
        <v>161648679</v>
      </c>
      <c r="E11" s="1">
        <f t="shared" si="2"/>
        <v>226259598.32423902</v>
      </c>
      <c r="F11" s="1">
        <v>2712600000</v>
      </c>
      <c r="G11" s="1">
        <f t="shared" si="0"/>
        <v>271260000</v>
      </c>
      <c r="H11">
        <v>1.022</v>
      </c>
      <c r="J11" s="1"/>
      <c r="K11" s="1"/>
    </row>
    <row r="12" spans="1:11" x14ac:dyDescent="0.2">
      <c r="A12">
        <v>2021</v>
      </c>
      <c r="B12" s="4">
        <v>143499490</v>
      </c>
      <c r="C12" s="1">
        <f t="shared" si="1"/>
        <v>182769670.32715297</v>
      </c>
      <c r="D12" s="1">
        <v>174717577</v>
      </c>
      <c r="E12" s="1">
        <f t="shared" si="2"/>
        <v>234631203.46223584</v>
      </c>
      <c r="F12" s="3">
        <v>2693200000</v>
      </c>
      <c r="G12" s="1">
        <f t="shared" si="0"/>
        <v>269320000</v>
      </c>
      <c r="H12">
        <v>1.038</v>
      </c>
      <c r="J12" s="1"/>
      <c r="K12" s="1"/>
    </row>
    <row r="13" spans="1:11" x14ac:dyDescent="0.2">
      <c r="A13">
        <v>2022</v>
      </c>
      <c r="B13" s="1">
        <v>149584042</v>
      </c>
      <c r="C13" s="1">
        <f t="shared" si="1"/>
        <v>192456462.85449207</v>
      </c>
      <c r="D13" s="1">
        <v>181144635</v>
      </c>
      <c r="E13" s="1">
        <f t="shared" si="2"/>
        <v>247066657.24573433</v>
      </c>
      <c r="F13" s="3">
        <v>3120400000</v>
      </c>
      <c r="G13" s="1">
        <f t="shared" si="0"/>
        <v>312040000</v>
      </c>
      <c r="H13">
        <v>1.0549999999999999</v>
      </c>
      <c r="J13" s="1"/>
      <c r="K13" s="1"/>
    </row>
    <row r="14" spans="1:11" x14ac:dyDescent="0.2">
      <c r="A14">
        <v>2023</v>
      </c>
      <c r="B14" s="1">
        <v>136537481</v>
      </c>
      <c r="C14" s="1"/>
      <c r="D14" s="1">
        <v>153729432</v>
      </c>
      <c r="F14" s="1">
        <v>3216500000</v>
      </c>
      <c r="G14" s="1">
        <f t="shared" si="0"/>
        <v>321650000</v>
      </c>
      <c r="H14">
        <v>1.0389999999999999</v>
      </c>
      <c r="J14" s="1"/>
      <c r="K14" s="1"/>
    </row>
    <row r="15" spans="1:11" x14ac:dyDescent="0.2">
      <c r="A15">
        <v>2024</v>
      </c>
      <c r="B15" s="1">
        <v>145591225</v>
      </c>
      <c r="C15" s="1"/>
      <c r="D15" s="1">
        <v>161603855</v>
      </c>
      <c r="F15" s="1">
        <v>2764300000</v>
      </c>
      <c r="G15" s="1">
        <f t="shared" si="0"/>
        <v>276430000</v>
      </c>
      <c r="H15">
        <v>1.0329999999999999</v>
      </c>
      <c r="J15" s="1"/>
      <c r="K15" s="1"/>
    </row>
    <row r="16" spans="1:11" x14ac:dyDescent="0.2">
      <c r="A16">
        <v>2025</v>
      </c>
      <c r="B16" s="1">
        <v>144339701</v>
      </c>
      <c r="C16" s="1"/>
      <c r="D16" s="1">
        <v>157765589</v>
      </c>
      <c r="F16" s="3">
        <v>2727700000</v>
      </c>
      <c r="G16" s="1">
        <f t="shared" si="0"/>
        <v>272770000</v>
      </c>
      <c r="H16">
        <v>1.038</v>
      </c>
      <c r="J16" s="1"/>
      <c r="K16" s="1"/>
    </row>
    <row r="17" spans="3:8" x14ac:dyDescent="0.2">
      <c r="C17" s="1"/>
    </row>
    <row r="18" spans="3:8" x14ac:dyDescent="0.2">
      <c r="H18">
        <f>H2*H3*H4*H5*H6*H7*H8*H9*H10*H11*H12*H13*H14*H15*H16</f>
        <v>1.4595853136237424</v>
      </c>
    </row>
    <row r="19" spans="3:8" x14ac:dyDescent="0.2">
      <c r="H19">
        <f>1-1/H18</f>
        <v>0.31487389557429879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Sykes</dc:creator>
  <cp:lastModifiedBy>Mark Sykes</cp:lastModifiedBy>
  <dcterms:created xsi:type="dcterms:W3CDTF">2026-07-09T18:43:20Z</dcterms:created>
  <dcterms:modified xsi:type="dcterms:W3CDTF">2026-09-02T16:41:43Z</dcterms:modified>
</cp:coreProperties>
</file>